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ganizedNMJ-Int_CoV" sheetId="1" r:id="rId3"/>
    <sheet state="visible" name="NMJ_Int-CoVFixed" sheetId="2" r:id="rId4"/>
    <sheet state="visible" name="RawPTData" sheetId="3" r:id="rId5"/>
    <sheet state="visible" name="PooledLiveFormula" sheetId="4" r:id="rId6"/>
    <sheet state="visible" name="PooledValues" sheetId="5" r:id="rId7"/>
    <sheet state="visible" name="PT-NMJ-LiveFormulae" sheetId="6" r:id="rId8"/>
    <sheet state="visible" name="PT-ByNMJ-Values" sheetId="7" r:id="rId9"/>
    <sheet state="visible" name="WholeNMJData-CalcPT-Thresholds" sheetId="8" r:id="rId10"/>
    <sheet state="visible" name="Regressions" sheetId="9" r:id="rId11"/>
  </sheets>
  <definedNames/>
  <calcPr/>
</workbook>
</file>

<file path=xl/sharedStrings.xml><?xml version="1.0" encoding="utf-8"?>
<sst xmlns="http://schemas.openxmlformats.org/spreadsheetml/2006/main" count="4321" uniqueCount="1098">
  <si>
    <t>File</t>
  </si>
  <si>
    <t>CellArea</t>
  </si>
  <si>
    <t>GMAMean</t>
  </si>
  <si>
    <t>GMACoV</t>
  </si>
  <si>
    <t>Cont</t>
  </si>
  <si>
    <t>WspRNAi</t>
  </si>
  <si>
    <t>CONT-01m_m67_001_Reg.tif</t>
  </si>
  <si>
    <t>WASp-01m_m67_001_Reg.tif</t>
  </si>
  <si>
    <t>CONT-01m_m67_002_Reg.tif</t>
  </si>
  <si>
    <t>WASp-01m_m67_002_Reg.tif</t>
  </si>
  <si>
    <t>CONT-01m_m67_003_Reg.tif</t>
  </si>
  <si>
    <t>WASp-01m_m67_003_Reg.tif</t>
  </si>
  <si>
    <t>CONT-02m_m67_001_Reg.tif</t>
  </si>
  <si>
    <t>WASp-02m_m67_001_Reg.tif</t>
  </si>
  <si>
    <t>CONT-02m_m67_002_Reg.tif</t>
  </si>
  <si>
    <t>WASp-02m_m67_002_Reg.tif</t>
  </si>
  <si>
    <t>CONT-02m_m67_003_Reg.tif</t>
  </si>
  <si>
    <t>WASp-02m_m67_003_Reg-2.tif</t>
  </si>
  <si>
    <t>CONT-03m_m67_001_Reg.tif</t>
  </si>
  <si>
    <t>WASP-03f_m67_001_Reg.tif</t>
  </si>
  <si>
    <t>CONT-03m_m67_002_Reg.tif</t>
  </si>
  <si>
    <t>WASP-03f_m67_002_Reg.tif</t>
  </si>
  <si>
    <t>CONT-03m_m67_003_Reg.tif</t>
  </si>
  <si>
    <t>WASP-04m_m67_001_Reg.tif</t>
  </si>
  <si>
    <t>CONT-04m_m67_001_Reg.tif</t>
  </si>
  <si>
    <t>WASP-04m_m67_002_Reg.tif</t>
  </si>
  <si>
    <t>CONT-04m_m67_002_Reg.tif</t>
  </si>
  <si>
    <t>WASP-04m_m67_003_Reg.tif</t>
  </si>
  <si>
    <t>CONT-05m_m67_001_Reg.tif</t>
  </si>
  <si>
    <t>WASP-05m_m67_001_Reg.tif</t>
  </si>
  <si>
    <t>CONT-05m_m67_002_Reg.tif</t>
  </si>
  <si>
    <t>WASP-05m_m67_002_Reg.tif</t>
  </si>
  <si>
    <t>CONT-06m_m67_002_Reg-2.tif</t>
  </si>
  <si>
    <t>WASP-05m_m67_003_Reg.tif</t>
  </si>
  <si>
    <t>CONT-06m_m67_003_Reg.tif</t>
  </si>
  <si>
    <t>Ch1Mean</t>
  </si>
  <si>
    <t>Ch1CoV</t>
  </si>
  <si>
    <t>WASp</t>
  </si>
  <si>
    <t>WASp-01_m67_001_Reg.tif</t>
  </si>
  <si>
    <t>WASp-01_m67_002_Reg.tif</t>
  </si>
  <si>
    <t>WASp-01_m67_003_Reg.tif</t>
  </si>
  <si>
    <t>WASp-02_m67_001_Reg.tif</t>
  </si>
  <si>
    <t>WASp-02_m67_002_Reg.tif</t>
  </si>
  <si>
    <t>WASp-02_m67_003_Reg-2.tif</t>
  </si>
  <si>
    <t>CONT-06m_m67_002_Reg-1.tif</t>
  </si>
  <si>
    <t>NMJ-ROI</t>
  </si>
  <si>
    <t>NMJ</t>
  </si>
  <si>
    <t>Geno</t>
  </si>
  <si>
    <t>Duration</t>
  </si>
  <si>
    <t>MeanIntensity</t>
  </si>
  <si>
    <t>NormIntensityRange</t>
  </si>
  <si>
    <t>CONT-01m_m67_001.xlsx_RoiSetAuto-10.zip Distance px</t>
  </si>
  <si>
    <t>WASpRNAi</t>
  </si>
  <si>
    <t>CONT-01m_m67_001.xlsx_RoiSetAuto-11.zip Distance px</t>
  </si>
  <si>
    <t>16-28</t>
  </si>
  <si>
    <t>CONT-01m_m67_001.xlsx_RoiSetAuto-12.zip Distance px</t>
  </si>
  <si>
    <t>32-100</t>
  </si>
  <si>
    <t>CONT-01m_m67_001.xlsx_RoiSetAuto-13.zip Distance px</t>
  </si>
  <si>
    <t>&gt;100</t>
  </si>
  <si>
    <t>CONT-01m_m67_001.xlsx_RoiSetAuto-14.zip Distance px</t>
  </si>
  <si>
    <t>CONT-01m_m67_001.xlsx_RoiSetAuto-15.zip Distance px</t>
  </si>
  <si>
    <t>CONT-01m_m67_001.xlsx_RoiSetAuto-16.zip Distance px</t>
  </si>
  <si>
    <t>CONT-01m_m67_001.xlsx_RoiSetAuto-17.zip Distance px</t>
  </si>
  <si>
    <t>CONT-01m_m67_001.xlsx_RoiSetAuto-18.zip Distance px</t>
  </si>
  <si>
    <t>CONT-01m_m67_001.xlsx_RoiSetAuto-19.zip Distance px</t>
  </si>
  <si>
    <t>CONT-01m_m67_001.xlsx_RoiSetAuto-20.zip Distance px</t>
  </si>
  <si>
    <t>CONT-01m_m67_001.xlsx_RoiSetAuto-23.zip Distance px</t>
  </si>
  <si>
    <t>CONT-01m_m67_001.xlsx_RoiSetAuto-24.zip Distance px</t>
  </si>
  <si>
    <t>CONT-01m_m67_001.xlsx_RoiSetAuto-26.zip Distance px</t>
  </si>
  <si>
    <t>CONT-01m_m67_001.xlsx_RoiSetAuto-28.zip Distance px</t>
  </si>
  <si>
    <t>CONT-01m_m67_001.xlsx_RoiSetAuto-29.zip Distance px</t>
  </si>
  <si>
    <t>CONT-01m_m67_001.xlsx_RoiSetAuto-3.zip Distance px</t>
  </si>
  <si>
    <t>CONT-01m_m67_001.xlsx_RoiSetAuto-30.zip Distance px</t>
  </si>
  <si>
    <t>CONT-01m_m67_001.xlsx_RoiSetAuto-31.zip Distance px</t>
  </si>
  <si>
    <t>CONT-01m_m67_001.xlsx_RoiSetAuto-32.zip Distance px</t>
  </si>
  <si>
    <t>CONT-01m_m67_001.xlsx_RoiSetAuto-33.zip Distance px</t>
  </si>
  <si>
    <t>CONT-01m_m67_001.xlsx_RoiSetAuto-34.zip Distance px</t>
  </si>
  <si>
    <t>CONT-01m_m67_001.xlsx_RoiSetAuto-35.zip Distance px</t>
  </si>
  <si>
    <t>CONT-01m_m67_001.xlsx_RoiSetAuto-36.zip Distance px</t>
  </si>
  <si>
    <t>CONT-01m_m67_001.xlsx_RoiSetAuto-37.zip Distance px</t>
  </si>
  <si>
    <t>CONT-01m_m67_001.xlsx_RoiSetAuto-38.zip Distance px</t>
  </si>
  <si>
    <t>CONT-01m_m67_001.xlsx_RoiSetAuto-39.zip Distance px</t>
  </si>
  <si>
    <t>CONT-01m_m67_001.xlsx_RoiSetAuto-4.zip Distance px</t>
  </si>
  <si>
    <t>CONT-01m_m67_001.xlsx_RoiSetAuto-40.zip Distance px</t>
  </si>
  <si>
    <t>CONT-01m_m67_001.xlsx_RoiSetAuto-41.zip Distance px</t>
  </si>
  <si>
    <t>CONT-01m_m67_001.xlsx_RoiSetAuto-42.zip Distance px</t>
  </si>
  <si>
    <t>CONT-01m_m67_001.xlsx_RoiSetAuto-43.zip Distance px</t>
  </si>
  <si>
    <t>CONT-01m_m67_001.xlsx_RoiSetAuto-44.zip Distance px</t>
  </si>
  <si>
    <t>CONT-01m_m67_001.xlsx_RoiSetAuto-46.zip Distance px</t>
  </si>
  <si>
    <t>CONT-01m_m67_001.xlsx_RoiSetAuto-47.zip Distance px</t>
  </si>
  <si>
    <t>CONT-01m_m67_001.xlsx_RoiSetAuto-48.zip Distance px</t>
  </si>
  <si>
    <t>CONT-01m_m67_001.xlsx_RoiSetAuto-49.zip Distance px</t>
  </si>
  <si>
    <t>CONT-01m_m67_001.xlsx_RoiSetAuto-50.zip Distance px</t>
  </si>
  <si>
    <t>CONT-01m_m67_001.xlsx_RoiSetAuto-51.zip Distance px</t>
  </si>
  <si>
    <t>CONT-01m_m67_001.xlsx_RoiSetAuto-52.zip Distance px</t>
  </si>
  <si>
    <t>CONT-01m_m67_001.xlsx_RoiSetAuto-53.zip Distance px</t>
  </si>
  <si>
    <t>CONT-01m_m67_001.xlsx_RoiSetAuto-54.zip Distance px</t>
  </si>
  <si>
    <t>CONT-01m_m67_001.xlsx_RoiSetAuto-55.zip Distance px</t>
  </si>
  <si>
    <t>CONT-01m_m67_001.xlsx_RoiSetAuto-56.zip Distance px</t>
  </si>
  <si>
    <t>CONT-01m_m67_001.xlsx_RoiSetAuto-57.zip Distance px</t>
  </si>
  <si>
    <t>CONT-01m_m67_001.xlsx_RoiSetAuto-58.zip Distance px</t>
  </si>
  <si>
    <t>CONT-01m_m67_001.xlsx_RoiSetAuto-59.zip Distance px</t>
  </si>
  <si>
    <t>CONT-01m_m67_001.xlsx_RoiSetAuto-6.zip Distance px</t>
  </si>
  <si>
    <t>CONT-01m_m67_001.xlsx_RoiSetAuto-60.zip Distance px</t>
  </si>
  <si>
    <t>CONT-01m_m67_001.xlsx_RoiSetAuto-61.zip Distance px</t>
  </si>
  <si>
    <t>CONT-01m_m67_001.xlsx_RoiSetAuto-62.zip Distance px</t>
  </si>
  <si>
    <t>CONT-01m_m67_001.xlsx_RoiSetAuto-63.zip Distance px</t>
  </si>
  <si>
    <t>CONT-01m_m67_001.xlsx_RoiSetAuto-64.zip Distance px</t>
  </si>
  <si>
    <t>CONT-01m_m67_001.xlsx_RoiSetAuto-65.zip Distance px</t>
  </si>
  <si>
    <t>CONT-01m_m67_001.xlsx_RoiSetAuto-66.zip Distance px</t>
  </si>
  <si>
    <t>CONT-01m_m67_001.xlsx_RoiSetAuto-67.zip Distance px</t>
  </si>
  <si>
    <t>CONT-01m_m67_001.xlsx_RoiSetAuto-68.zip Distance px</t>
  </si>
  <si>
    <t>CONT-01m_m67_001.xlsx_RoiSetAuto-69.zip Distance px</t>
  </si>
  <si>
    <t>CONT-01m_m67_001.xlsx_RoiSetAuto-70.zip Distance px</t>
  </si>
  <si>
    <t>CONT-01m_m67_001.xlsx_RoiSetAuto-71.zip Distance px</t>
  </si>
  <si>
    <t>CONT-01m_m67_001.xlsx_RoiSetAuto-72.zip Distance px</t>
  </si>
  <si>
    <t>CONT-01m_m67_001.xlsx_RoiSetAuto-73.zip Distance px</t>
  </si>
  <si>
    <t>CONT-01m_m67_001.xlsx_RoiSetAuto-74.zip Distance px</t>
  </si>
  <si>
    <t>CONT-01m_m67_001.xlsx_RoiSetAuto-75.zip Distance px</t>
  </si>
  <si>
    <t>CONT-01m_m67_001.xlsx_RoiSetAuto-76.zip Distance px</t>
  </si>
  <si>
    <t>CONT-01m_m67_001.xlsx_RoiSetAuto-77.zip Distance px</t>
  </si>
  <si>
    <t>CONT-01m_m67_001.xlsx_RoiSetAuto-78.zip Distance px</t>
  </si>
  <si>
    <t>CONT-01m_m67_001.xlsx_RoiSetAuto-79.zip Distance px</t>
  </si>
  <si>
    <t>CONT-01m_m67_001.xlsx_RoiSetAuto-8.zip Distance px</t>
  </si>
  <si>
    <t>CONT-01m_m67_001.xlsx_RoiSetAuto-80.zip Distance px</t>
  </si>
  <si>
    <t>CONT-01m_m67_001.xlsx_RoiSetAuto-81.zip Distance px</t>
  </si>
  <si>
    <t>CONT-01m_m67_001.xlsx_RoiSetAuto-83.zip Distance px</t>
  </si>
  <si>
    <t>CONT-01m_m67_001.xlsx_RoiSetAuto-9.zip Distance px</t>
  </si>
  <si>
    <t>CONT-01m_m67_002.xlsx_RoiSetAuto-1.zip Distance px</t>
  </si>
  <si>
    <t>CONT-01m_m67_002.xlsx_RoiSetAuto-12.zip Distance px</t>
  </si>
  <si>
    <t>CONT-01m_m67_002.xlsx_RoiSetAuto-15.zip Distance px</t>
  </si>
  <si>
    <t>CONT-01m_m67_002.xlsx_RoiSetAuto-16.zip Distance px</t>
  </si>
  <si>
    <t>CONT-01m_m67_002.xlsx_RoiSetAuto-17.zip Distance px</t>
  </si>
  <si>
    <t>CONT-01m_m67_002.xlsx_RoiSetAuto-19.zip Distance px</t>
  </si>
  <si>
    <t>CONT-01m_m67_002.xlsx_RoiSetAuto-2.zip Distance px</t>
  </si>
  <si>
    <t>CONT-01m_m67_002.xlsx_RoiSetAuto-20.zip Distance px</t>
  </si>
  <si>
    <t>CONT-01m_m67_002.xlsx_RoiSetAuto-21.zip Distance px</t>
  </si>
  <si>
    <t>CONT-01m_m67_002.xlsx_RoiSetAuto-22.zip Distance px</t>
  </si>
  <si>
    <t>CONT-01m_m67_002.xlsx_RoiSetAuto-23.zip Distance px</t>
  </si>
  <si>
    <t>CONT-01m_m67_002.xlsx_RoiSetAuto-27.zip Distance px</t>
  </si>
  <si>
    <t>CONT-01m_m67_002.xlsx_RoiSetAuto-28.zip Distance px</t>
  </si>
  <si>
    <t>CONT-01m_m67_002.xlsx_RoiSetAuto-29.zip Distance px</t>
  </si>
  <si>
    <t>CONT-01m_m67_002.xlsx_RoiSetAuto-3.zip Distance px</t>
  </si>
  <si>
    <t>CONT-01m_m67_002.xlsx_RoiSetAuto-30.zip Distance px</t>
  </si>
  <si>
    <t>CONT-01m_m67_002.xlsx_RoiSetAuto-33.zip Distance px</t>
  </si>
  <si>
    <t>CONT-01m_m67_002.xlsx_RoiSetAuto-34.zip Distance px</t>
  </si>
  <si>
    <t>CONT-01m_m67_002.xlsx_RoiSetAuto-35.zip Distance px</t>
  </si>
  <si>
    <t>CONT-01m_m67_002.xlsx_RoiSetAuto-36.zip Distance px</t>
  </si>
  <si>
    <t>CONT-01m_m67_002.xlsx_RoiSetAuto-37.zip Distance px</t>
  </si>
  <si>
    <t>CONT-01m_m67_002.xlsx_RoiSetAuto-38.zip Distance px</t>
  </si>
  <si>
    <t>CONT-01m_m67_002.xlsx_RoiSetAuto-39.zip Distance px</t>
  </si>
  <si>
    <t>CONT-01m_m67_002.xlsx_RoiSetAuto-4.zip Distance px</t>
  </si>
  <si>
    <t>CONT-01m_m67_002.xlsx_RoiSetAuto-40.zip Distance px</t>
  </si>
  <si>
    <t>CONT-01m_m67_002.xlsx_RoiSetAuto-41.zip Distance px</t>
  </si>
  <si>
    <t>CONT-01m_m67_002.xlsx_RoiSetAuto-43.zip Distance px</t>
  </si>
  <si>
    <t>CONT-01m_m67_002.xlsx_RoiSetAuto-44.zip Distance px</t>
  </si>
  <si>
    <t>CONT-01m_m67_002.xlsx_RoiSetAuto-45.zip Distance px</t>
  </si>
  <si>
    <t>CONT-01m_m67_002.xlsx_RoiSetAuto-46.zip Distance px</t>
  </si>
  <si>
    <t>CONT-01m_m67_002.xlsx_RoiSetAuto-47.zip Distance px</t>
  </si>
  <si>
    <t>CONT-01m_m67_002.xlsx_RoiSetAuto-49.zip Distance px</t>
  </si>
  <si>
    <t>CONT-01m_m67_002.xlsx_RoiSetAuto-50.zip Distance px</t>
  </si>
  <si>
    <t>CONT-01m_m67_002.xlsx_RoiSetAuto-51.zip Distance px</t>
  </si>
  <si>
    <t>CONT-01m_m67_002.xlsx_RoiSetAuto-52.zip Distance px</t>
  </si>
  <si>
    <t>CONT-01m_m67_002.xlsx_RoiSetAuto-55.zip Distance px</t>
  </si>
  <si>
    <t>CONT-01m_m67_002.xlsx_RoiSetAuto-57.zip Distance px</t>
  </si>
  <si>
    <t>CONT-01m_m67_002.xlsx_RoiSetAuto-58.zip Distance px</t>
  </si>
  <si>
    <t>CONT-01m_m67_002.xlsx_RoiSetAuto-61.zip Distance px</t>
  </si>
  <si>
    <t>CONT-01m_m67_002.xlsx_RoiSetAuto-63.zip Distance px</t>
  </si>
  <si>
    <t>CONT-01m_m67_002.xlsx_RoiSetAuto-64.zip Distance px</t>
  </si>
  <si>
    <t>CONT-01m_m67_002.xlsx_RoiSetAuto-66.zip Distance px</t>
  </si>
  <si>
    <t>CONT-01m_m67_002.xlsx_RoiSetAuto-68.zip Distance px</t>
  </si>
  <si>
    <t>CONT-01m_m67_002.xlsx_RoiSetAuto-7.zip Distance px</t>
  </si>
  <si>
    <t>CONT-01m_m67_002.xlsx_RoiSetAuto-70.zip Distance px</t>
  </si>
  <si>
    <t>CONT-01m_m67_002.xlsx_RoiSetAuto-72.zip Distance px</t>
  </si>
  <si>
    <t>CONT-01m_m67_002.xlsx_RoiSetAuto-73.zip Distance px</t>
  </si>
  <si>
    <t>CONT-01m_m67_002.xlsx_RoiSetAuto-75.zip Distance px</t>
  </si>
  <si>
    <t>CONT-01m_m67_002.xlsx_RoiSetAuto-76.zip Distance px</t>
  </si>
  <si>
    <t>CONT-01m_m67_002.xlsx_RoiSetAuto-77.zip Distance px</t>
  </si>
  <si>
    <t>CONT-01m_m67_002.xlsx_RoiSetAuto-78.zip Distance px</t>
  </si>
  <si>
    <t>CONT-01m_m67_002.xlsx_RoiSetAuto-79.zip Distance px</t>
  </si>
  <si>
    <t>CONT-01m_m67_002.xlsx_RoiSetAuto-8.zip Distance px</t>
  </si>
  <si>
    <t>CONT-01m_m67_002.xlsx_RoiSetAuto-81.zip Distance px</t>
  </si>
  <si>
    <t>CONT-01m_m67_002.xlsx_RoiSetAuto-83.zip Distance px</t>
  </si>
  <si>
    <t>CONT-01m_m67_002.xlsx_RoiSetAuto-84.zip Distance px</t>
  </si>
  <si>
    <t>CONT-01m_m67_002.xlsx_RoiSetAuto-85.zip Distance px</t>
  </si>
  <si>
    <t>CONT-01m_m67_002.xlsx_RoiSetAuto-86.zip Distance px</t>
  </si>
  <si>
    <t>CONT-01m_m67_002.xlsx_RoiSetAuto-87.zip Distance px</t>
  </si>
  <si>
    <t>CONT-01m_m67_002.xlsx_RoiSetAuto-88.zip Distance px</t>
  </si>
  <si>
    <t>CONT-01m_m67_002.xlsx_RoiSetAuto-89.zip Distance px</t>
  </si>
  <si>
    <t>CONT-01m_m67_002.xlsx_RoiSetAuto-9.zip Distance px</t>
  </si>
  <si>
    <t>CONT-01m_m67_002.xlsx_RoiSetAuto-90.zip Distance px</t>
  </si>
  <si>
    <t>CONT-01m_m67_003.xlsx_RoiSetAuto-1.zip Distance px</t>
  </si>
  <si>
    <t>CONT-01m_m67_003.xlsx_RoiSetAuto-11.zip Distance px</t>
  </si>
  <si>
    <t>CONT-01m_m67_003.xlsx_RoiSetAuto-12.zip Distance px</t>
  </si>
  <si>
    <t>CONT-01m_m67_003.xlsx_RoiSetAuto-13.zip Distance px</t>
  </si>
  <si>
    <t>CONT-01m_m67_003.xlsx_RoiSetAuto-15.zip Distance px</t>
  </si>
  <si>
    <t>CONT-01m_m67_003.xlsx_RoiSetAuto-16.zip Distance px</t>
  </si>
  <si>
    <t>CONT-01m_m67_003.xlsx_RoiSetAuto-19.zip Distance px</t>
  </si>
  <si>
    <t>CONT-01m_m67_003.xlsx_RoiSetAuto-2.zip Distance px</t>
  </si>
  <si>
    <t>CONT-01m_m67_003.xlsx_RoiSetAuto-20.zip Distance px</t>
  </si>
  <si>
    <t>CONT-01m_m67_003.xlsx_RoiSetAuto-21.zip Distance px</t>
  </si>
  <si>
    <t>CONT-01m_m67_003.xlsx_RoiSetAuto-22.zip Distance px</t>
  </si>
  <si>
    <t>CONT-01m_m67_003.xlsx_RoiSetAuto-23.zip Distance px</t>
  </si>
  <si>
    <t>CONT-01m_m67_003.xlsx_RoiSetAuto-24.zip Distance px</t>
  </si>
  <si>
    <t>CONT-01m_m67_003.xlsx_RoiSetAuto-25.zip Distance px</t>
  </si>
  <si>
    <t>CONT-01m_m67_003.xlsx_RoiSetAuto-26.zip Distance px</t>
  </si>
  <si>
    <t>CONT-01m_m67_003.xlsx_RoiSetAuto-28.zip Distance px</t>
  </si>
  <si>
    <t>CONT-01m_m67_003.xlsx_RoiSetAuto-29.zip Distance px</t>
  </si>
  <si>
    <t>CONT-01m_m67_003.xlsx_RoiSetAuto-3.zip Distance px</t>
  </si>
  <si>
    <t>CONT-01m_m67_003.xlsx_RoiSetAuto-30.zip Distance px</t>
  </si>
  <si>
    <t>CONT-01m_m67_003.xlsx_RoiSetAuto-32.zip Distance px</t>
  </si>
  <si>
    <t>CONT-01m_m67_003.xlsx_RoiSetAuto-33.zip Distance px</t>
  </si>
  <si>
    <t>CONT-01m_m67_003.xlsx_RoiSetAuto-34.zip Distance px</t>
  </si>
  <si>
    <t>CONT-01m_m67_003.xlsx_RoiSetAuto-36.zip Distance px</t>
  </si>
  <si>
    <t>CONT-01m_m67_003.xlsx_RoiSetAuto-39.zip Distance px</t>
  </si>
  <si>
    <t>CONT-01m_m67_003.xlsx_RoiSetAuto-4.zip Distance px</t>
  </si>
  <si>
    <t>CONT-01m_m67_003.xlsx_RoiSetAuto-40.zip Distance px</t>
  </si>
  <si>
    <t>CONT-01m_m67_003.xlsx_RoiSetAuto-41.zip Distance px</t>
  </si>
  <si>
    <t>CONT-01m_m67_003.xlsx_RoiSetAuto-43.zip Distance px</t>
  </si>
  <si>
    <t>CONT-01m_m67_003.xlsx_RoiSetAuto-44.zip Distance px</t>
  </si>
  <si>
    <t>CONT-01m_m67_003.xlsx_RoiSetAuto-46.zip Distance px</t>
  </si>
  <si>
    <t>CONT-01m_m67_003.xlsx_RoiSetAuto-47.zip Distance px</t>
  </si>
  <si>
    <t>CONT-01m_m67_003.xlsx_RoiSetAuto-48.zip Distance px</t>
  </si>
  <si>
    <t>CONT-01m_m67_003.xlsx_RoiSetAuto-49.zip Distance px</t>
  </si>
  <si>
    <t>CONT-01m_m67_003.xlsx_RoiSetAuto-5.zip Distance px</t>
  </si>
  <si>
    <t>CONT-01m_m67_003.xlsx_RoiSetAuto-50.zip Distance px</t>
  </si>
  <si>
    <t>CONT-01m_m67_003.xlsx_RoiSetAuto-51.zip Distance px</t>
  </si>
  <si>
    <t>CONT-01m_m67_003.xlsx_RoiSetAuto-52.zip Distance px</t>
  </si>
  <si>
    <t>CONT-01m_m67_003.xlsx_RoiSetAuto-53.zip Distance px</t>
  </si>
  <si>
    <t>CONT-01m_m67_003.xlsx_RoiSetAuto-55.zip Distance px</t>
  </si>
  <si>
    <t>CONT-01m_m67_003.xlsx_RoiSetAuto-57.zip Distance px</t>
  </si>
  <si>
    <t>CONT-01m_m67_003.xlsx_RoiSetAuto-58.zip Distance px</t>
  </si>
  <si>
    <t>CONT-01m_m67_003.xlsx_RoiSetAuto-59.zip Distance px</t>
  </si>
  <si>
    <t>CONT-01m_m67_003.xlsx_RoiSetAuto-6.zip Distance px</t>
  </si>
  <si>
    <t>CONT-01m_m67_003.xlsx_RoiSetAuto-7.zip Distance px</t>
  </si>
  <si>
    <t>CONT-01m_m67_003.xlsx_RoiSetAuto-8.zip Distance px</t>
  </si>
  <si>
    <t>CONT-01m_m67_003.xlsx_RoiSetAuto-9.zip Distance px</t>
  </si>
  <si>
    <t>CONT-02m_m67_001.xlsx_RoiSetAuto-1.zip Distance px</t>
  </si>
  <si>
    <t>CONT-02m_m67_001.xlsx_RoiSetAuto-10.zip Distance px</t>
  </si>
  <si>
    <t>CONT-02m_m67_001.xlsx_RoiSetAuto-11.zip Distance px</t>
  </si>
  <si>
    <t>CONT-02m_m67_001.xlsx_RoiSetAuto-12.zip Distance px</t>
  </si>
  <si>
    <t>CONT-02m_m67_001.xlsx_RoiSetAuto-13.zip Distance px</t>
  </si>
  <si>
    <t>CONT-02m_m67_001.xlsx_RoiSetAuto-14.zip Distance px</t>
  </si>
  <si>
    <t>CONT-02m_m67_001.xlsx_RoiSetAuto-15.zip Distance px</t>
  </si>
  <si>
    <t>CONT-02m_m67_001.xlsx_RoiSetAuto-16.zip Distance px</t>
  </si>
  <si>
    <t>CONT-02m_m67_001.xlsx_RoiSetAuto-17.zip Distance px</t>
  </si>
  <si>
    <t>CONT-02m_m67_001.xlsx_RoiSetAuto-18.zip Distance px</t>
  </si>
  <si>
    <t>CONT-02m_m67_001.xlsx_RoiSetAuto-19.zip Distance px</t>
  </si>
  <si>
    <t>CONT-02m_m67_001.xlsx_RoiSetAuto-20.zip Distance px</t>
  </si>
  <si>
    <t>CONT-02m_m67_001.xlsx_RoiSetAuto-21.zip Distance px</t>
  </si>
  <si>
    <t>CONT-02m_m67_001.xlsx_RoiSetAuto-22.zip Distance px</t>
  </si>
  <si>
    <t>CONT-02m_m67_001.xlsx_RoiSetAuto-23.zip Distance px</t>
  </si>
  <si>
    <t>CONT-02m_m67_001.xlsx_RoiSetAuto-24.zip Distance px</t>
  </si>
  <si>
    <t>CONT-02m_m67_001.xlsx_RoiSetAuto-26.zip Distance px</t>
  </si>
  <si>
    <t>CONT-02m_m67_001.xlsx_RoiSetAuto-27.zip Distance px</t>
  </si>
  <si>
    <t>CONT-02m_m67_001.xlsx_RoiSetAuto-28.zip Distance px</t>
  </si>
  <si>
    <t>CONT-02m_m67_001.xlsx_RoiSetAuto-29.zip Distance px</t>
  </si>
  <si>
    <t>CONT-02m_m67_001.xlsx_RoiSetAuto-3.zip Distance px</t>
  </si>
  <si>
    <t>CONT-02m_m67_001.xlsx_RoiSetAuto-30.zip Distance px</t>
  </si>
  <si>
    <t>CONT-02m_m67_001.xlsx_RoiSetAuto-31.zip Distance px</t>
  </si>
  <si>
    <t>CONT-02m_m67_001.xlsx_RoiSetAuto-32.zip Distance px</t>
  </si>
  <si>
    <t>CONT-02m_m67_001.xlsx_RoiSetAuto-33.zip Distance px</t>
  </si>
  <si>
    <t>CONT-02m_m67_001.xlsx_RoiSetAuto-34.zip Distance px</t>
  </si>
  <si>
    <t>CONT-02m_m67_001.xlsx_RoiSetAuto-35.zip Distance px</t>
  </si>
  <si>
    <t>CONT-02m_m67_001.xlsx_RoiSetAuto-36.zip Distance px</t>
  </si>
  <si>
    <t>CONT-02m_m67_001.xlsx_RoiSetAuto-37.zip Distance px</t>
  </si>
  <si>
    <t>CONT-02m_m67_001.xlsx_RoiSetAuto-38.zip Distance px</t>
  </si>
  <si>
    <t>CONT-02m_m67_001.xlsx_RoiSetAuto-39.zip Distance px</t>
  </si>
  <si>
    <t>CONT-02m_m67_001.xlsx_RoiSetAuto-4.zip Distance px</t>
  </si>
  <si>
    <t>CONT-02m_m67_001.xlsx_RoiSetAuto-40.zip Distance px</t>
  </si>
  <si>
    <t>CONT-02m_m67_001.xlsx_RoiSetAuto-41.zip Distance px</t>
  </si>
  <si>
    <t>CONT-02m_m67_001.xlsx_RoiSetAuto-42.zip Distance px</t>
  </si>
  <si>
    <t>CONT-02m_m67_001.xlsx_RoiSetAuto-43.zip Distance px</t>
  </si>
  <si>
    <t>CONT-02m_m67_001.xlsx_RoiSetAuto-44.zip Distance px</t>
  </si>
  <si>
    <t>CONT-02m_m67_001.xlsx_RoiSetAuto-45.zip Distance px</t>
  </si>
  <si>
    <t>CONT-02m_m67_001.xlsx_RoiSetAuto-46.zip Distance px</t>
  </si>
  <si>
    <t>CONT-02m_m67_001.xlsx_RoiSetAuto-47.zip Distance px</t>
  </si>
  <si>
    <t>CONT-02m_m67_001.xlsx_RoiSetAuto-48.zip Distance px</t>
  </si>
  <si>
    <t>CONT-02m_m67_001.xlsx_RoiSetAuto-49.zip Distance px</t>
  </si>
  <si>
    <t>CONT-02m_m67_001.xlsx_RoiSetAuto-5.zip Distance px</t>
  </si>
  <si>
    <t>CONT-02m_m67_001.xlsx_RoiSetAuto-50.zip Distance px</t>
  </si>
  <si>
    <t>CONT-02m_m67_001.xlsx_RoiSetAuto-51.zip Distance px</t>
  </si>
  <si>
    <t>CONT-02m_m67_001.xlsx_RoiSetAuto-52.zip Distance px</t>
  </si>
  <si>
    <t>CONT-02m_m67_001.xlsx_RoiSetAuto-53.zip Distance px</t>
  </si>
  <si>
    <t>CONT-02m_m67_001.xlsx_RoiSetAuto-54.zip Distance px</t>
  </si>
  <si>
    <t>CONT-02m_m67_001.xlsx_RoiSetAuto-55.zip Distance px</t>
  </si>
  <si>
    <t>CONT-02m_m67_001.xlsx_RoiSetAuto-56.zip Distance px</t>
  </si>
  <si>
    <t>CONT-02m_m67_001.xlsx_RoiSetAuto-57.zip Distance px</t>
  </si>
  <si>
    <t>CONT-02m_m67_001.xlsx_RoiSetAuto-59.zip Distance px</t>
  </si>
  <si>
    <t>CONT-02m_m67_001.xlsx_RoiSetAuto-6.zip Distance px</t>
  </si>
  <si>
    <t>CONT-02m_m67_001.xlsx_RoiSetAuto-60.zip Distance px</t>
  </si>
  <si>
    <t>CONT-02m_m67_001.xlsx_RoiSetAuto-61.zip Distance px</t>
  </si>
  <si>
    <t>CONT-02m_m67_001.xlsx_RoiSetAuto-62.zip Distance px</t>
  </si>
  <si>
    <t>CONT-02m_m67_001.xlsx_RoiSetAuto-63.zip Distance px</t>
  </si>
  <si>
    <t>CONT-02m_m67_001.xlsx_RoiSetAuto-64.zip Distance px</t>
  </si>
  <si>
    <t>CONT-02m_m67_001.xlsx_RoiSetAuto-65.zip Distance px</t>
  </si>
  <si>
    <t>CONT-02m_m67_001.xlsx_RoiSetAuto-66.zip Distance px</t>
  </si>
  <si>
    <t>CONT-02m_m67_001.xlsx_RoiSetAuto-67.zip Distance px</t>
  </si>
  <si>
    <t>CONT-02m_m67_001.xlsx_RoiSetAuto-68.zip Distance px</t>
  </si>
  <si>
    <t>CONT-02m_m67_001.xlsx_RoiSetAuto-69.zip Distance px</t>
  </si>
  <si>
    <t>CONT-02m_m67_001.xlsx_RoiSetAuto-7.zip Distance px</t>
  </si>
  <si>
    <t>CONT-02m_m67_001.xlsx_RoiSetAuto-70.zip Distance px</t>
  </si>
  <si>
    <t>CONT-02m_m67_001.xlsx_RoiSetAuto-71.zip Distance px</t>
  </si>
  <si>
    <t>CONT-02m_m67_001.xlsx_RoiSetAuto-72.zip Distance px</t>
  </si>
  <si>
    <t>CONT-02m_m67_001.xlsx_RoiSetAuto-73.zip Distance px</t>
  </si>
  <si>
    <t>CONT-02m_m67_001.xlsx_RoiSetAuto-74.zip Distance px</t>
  </si>
  <si>
    <t>CONT-02m_m67_001.xlsx_RoiSetAuto-75.zip Distance px</t>
  </si>
  <si>
    <t>CONT-02m_m67_001.xlsx_RoiSetAuto-76.zip Distance px</t>
  </si>
  <si>
    <t>CONT-02m_m67_001.xlsx_RoiSetAuto-77.zip Distance px</t>
  </si>
  <si>
    <t>CONT-02m_m67_001.xlsx_RoiSetAuto-78.zip Distance px</t>
  </si>
  <si>
    <t>CONT-02m_m67_001.xlsx_RoiSetAuto-79.zip Distance px</t>
  </si>
  <si>
    <t>CONT-02m_m67_001.xlsx_RoiSetAuto-8.zip Distance px</t>
  </si>
  <si>
    <t>CONT-02m_m67_001.xlsx_RoiSetAuto-80.zip Distance px</t>
  </si>
  <si>
    <t>CONT-02m_m67_001.xlsx_RoiSetAuto-81.zip Distance px</t>
  </si>
  <si>
    <t>CONT-02m_m67_001.xlsx_RoiSetAuto-82.zip Distance px</t>
  </si>
  <si>
    <t>CONT-02m_m67_001.xlsx_RoiSetAuto-83.zip Distance px</t>
  </si>
  <si>
    <t>CONT-02m_m67_001.xlsx_RoiSetAuto-84.zip Distance px</t>
  </si>
  <si>
    <t>CONT-02m_m67_001.xlsx_RoiSetAuto-85.zip Distance px</t>
  </si>
  <si>
    <t>CONT-02m_m67_001.xlsx_RoiSetAuto-9.zip Distance px</t>
  </si>
  <si>
    <t>CONT-02m_m67_002.xlsx_RoiSetAuto-1.zip Distance px</t>
  </si>
  <si>
    <t>CONT-02m_m67_002.xlsx_RoiSetAuto-10.zip Distance px</t>
  </si>
  <si>
    <t>CONT-02m_m67_002.xlsx_RoiSetAuto-11.zip Distance px</t>
  </si>
  <si>
    <t>CONT-02m_m67_002.xlsx_RoiSetAuto-12.zip Distance px</t>
  </si>
  <si>
    <t>CONT-02m_m67_002.xlsx_RoiSetAuto-13.zip Distance px</t>
  </si>
  <si>
    <t>CONT-02m_m67_002.xlsx_RoiSetAuto-14.zip Distance px</t>
  </si>
  <si>
    <t>CONT-02m_m67_002.xlsx_RoiSetAuto-15.zip Distance px</t>
  </si>
  <si>
    <t>CONT-02m_m67_002.xlsx_RoiSetAuto-16.zip Distance px</t>
  </si>
  <si>
    <t>CONT-02m_m67_002.xlsx_RoiSetAuto-17.zip Distance px</t>
  </si>
  <si>
    <t>CONT-02m_m67_002.xlsx_RoiSetAuto-18.zip Distance px</t>
  </si>
  <si>
    <t>CONT-02m_m67_002.xlsx_RoiSetAuto-19.zip Distance px</t>
  </si>
  <si>
    <t>CONT-02m_m67_002.xlsx_RoiSetAuto-2.zip Distance px</t>
  </si>
  <si>
    <t>CONT-02m_m67_002.xlsx_RoiSetAuto-20.zip Distance px</t>
  </si>
  <si>
    <t>CONT-02m_m67_002.xlsx_RoiSetAuto-22.zip Distance px</t>
  </si>
  <si>
    <t>CONT-02m_m67_002.xlsx_RoiSetAuto-23.zip Distance px</t>
  </si>
  <si>
    <t>CONT-02m_m67_002.xlsx_RoiSetAuto-24.zip Distance px</t>
  </si>
  <si>
    <t>CONT-02m_m67_002.xlsx_RoiSetAuto-26.zip Distance px</t>
  </si>
  <si>
    <t>CONT-02m_m67_002.xlsx_RoiSetAuto-27.zip Distance px</t>
  </si>
  <si>
    <t>CONT-02m_m67_002.xlsx_RoiSetAuto-28.zip Distance px</t>
  </si>
  <si>
    <t>CONT-02m_m67_002.xlsx_RoiSetAuto-29.zip Distance px</t>
  </si>
  <si>
    <t>CONT-02m_m67_002.xlsx_RoiSetAuto-3.zip Distance px</t>
  </si>
  <si>
    <t>CONT-02m_m67_002.xlsx_RoiSetAuto-30.zip Distance px</t>
  </si>
  <si>
    <t>CONT-02m_m67_002.xlsx_RoiSetAuto-4.zip Distance px</t>
  </si>
  <si>
    <t>CONT-02m_m67_002.xlsx_RoiSetAuto-5.zip Distance px</t>
  </si>
  <si>
    <t>CONT-02m_m67_002.xlsx_RoiSetAuto-6.zip Distance px</t>
  </si>
  <si>
    <t>CONT-02m_m67_002.xlsx_RoiSetAuto-7.zip Distance px</t>
  </si>
  <si>
    <t>CONT-02m_m67_002.xlsx_RoiSetAuto-8.zip Distance px</t>
  </si>
  <si>
    <t>CONT-02m_m67_002.xlsx_RoiSetAuto-9.zip Distance px</t>
  </si>
  <si>
    <t>CONT-02m_m67_003.xlsx_RoiSetAuto-1.zip Distance px</t>
  </si>
  <si>
    <t>CONT-02m_m67_003.xlsx_RoiSetAuto-11.zip Distance px</t>
  </si>
  <si>
    <t>CONT-02m_m67_003.xlsx_RoiSetAuto-12.zip Distance px</t>
  </si>
  <si>
    <t>CONT-02m_m67_003.xlsx_RoiSetAuto-13.zip Distance px</t>
  </si>
  <si>
    <t>CONT-02m_m67_003.xlsx_RoiSetAuto-14.zip Distance px</t>
  </si>
  <si>
    <t>CONT-02m_m67_003.xlsx_RoiSetAuto-19.zip Distance px</t>
  </si>
  <si>
    <t>CONT-02m_m67_003.xlsx_RoiSetAuto-23.zip Distance px</t>
  </si>
  <si>
    <t>CONT-02m_m67_003.xlsx_RoiSetAuto-24.zip Distance px</t>
  </si>
  <si>
    <t>CONT-02m_m67_003.xlsx_RoiSetAuto-25.zip Distance px</t>
  </si>
  <si>
    <t>CONT-02m_m67_003.xlsx_RoiSetAuto-26.zip Distance px</t>
  </si>
  <si>
    <t>CONT-02m_m67_003.xlsx_RoiSetAuto-27.zip Distance px</t>
  </si>
  <si>
    <t>CONT-02m_m67_003.xlsx_RoiSetAuto-28.zip Distance px</t>
  </si>
  <si>
    <t>CONT-02m_m67_003.xlsx_RoiSetAuto-29.zip Distance px</t>
  </si>
  <si>
    <t>CONT-02m_m67_003.xlsx_RoiSetAuto-3.zip Distance px</t>
  </si>
  <si>
    <t>CONT-02m_m67_003.xlsx_RoiSetAuto-30.zip Distance px</t>
  </si>
  <si>
    <t>CONT-02m_m67_003.xlsx_RoiSetAuto-33.zip Distance px</t>
  </si>
  <si>
    <t>CONT-02m_m67_003.xlsx_RoiSetAuto-35.zip Distance px</t>
  </si>
  <si>
    <t>CONT-02m_m67_003.xlsx_RoiSetAuto-36.zip Distance px</t>
  </si>
  <si>
    <t>CONT-02m_m67_003.xlsx_RoiSetAuto-39.zip Distance px</t>
  </si>
  <si>
    <t>CONT-02m_m67_003.xlsx_RoiSetAuto-40.zip Distance px</t>
  </si>
  <si>
    <t>CONT-02m_m67_003.xlsx_RoiSetAuto-45.zip Distance px</t>
  </si>
  <si>
    <t>CONT-02m_m67_003.xlsx_RoiSetAuto-47.zip Distance px</t>
  </si>
  <si>
    <t>CONT-02m_m67_003.xlsx_RoiSetAuto-48.zip Distance px</t>
  </si>
  <si>
    <t>CONT-02m_m67_003.xlsx_RoiSetAuto-49.zip Distance px</t>
  </si>
  <si>
    <t>CONT-02m_m67_003.xlsx_RoiSetAuto-5.zip Distance px</t>
  </si>
  <si>
    <t>CONT-02m_m67_003.xlsx_RoiSetAuto-52.zip Distance px</t>
  </si>
  <si>
    <t>CONT-02m_m67_003.xlsx_RoiSetAuto-53.zip Distance px</t>
  </si>
  <si>
    <t>CONT-02m_m67_003.xlsx_RoiSetAuto-54.zip Distance px</t>
  </si>
  <si>
    <t>CONT-02m_m67_003.xlsx_RoiSetAuto-56.zip Distance px</t>
  </si>
  <si>
    <t>CONT-02m_m67_003.xlsx_RoiSetAuto-59.zip Distance px</t>
  </si>
  <si>
    <t>CONT-02m_m67_003.xlsx_RoiSetAuto-6.zip Distance px</t>
  </si>
  <si>
    <t>CONT-02m_m67_003.xlsx_RoiSetAuto-61.zip Distance px</t>
  </si>
  <si>
    <t>CONT-02m_m67_003.xlsx_RoiSetAuto-62.zip Distance px</t>
  </si>
  <si>
    <t>CONT-02m_m67_003.xlsx_RoiSetAuto-63.zip Distance px</t>
  </si>
  <si>
    <t>CONT-02m_m67_003.xlsx_RoiSetAuto-8.zip Distance px</t>
  </si>
  <si>
    <t>CONT-03m_m67_001.xlsx_RoiSetAuto-10.zip Distance px</t>
  </si>
  <si>
    <t>CONT-03m_m67_001.xlsx_RoiSetAuto-11.zip Distance px</t>
  </si>
  <si>
    <t>CONT-03m_m67_001.xlsx_RoiSetAuto-16.zip Distance px</t>
  </si>
  <si>
    <t>CONT-03m_m67_001.xlsx_RoiSetAuto-19.zip Distance px</t>
  </si>
  <si>
    <t>CONT-03m_m67_001.xlsx_RoiSetAuto-2.zip Distance px</t>
  </si>
  <si>
    <t>CONT-03m_m67_001.xlsx_RoiSetAuto-21.zip Distance px</t>
  </si>
  <si>
    <t>CONT-03m_m67_001.xlsx_RoiSetAuto-22.zip Distance px</t>
  </si>
  <si>
    <t>CONT-03m_m67_001.xlsx_RoiSetAuto-23.zip Distance px</t>
  </si>
  <si>
    <t>CONT-03m_m67_001.xlsx_RoiSetAuto-24.zip Distance px</t>
  </si>
  <si>
    <t>CONT-03m_m67_001.xlsx_RoiSetAuto-27.zip Distance px</t>
  </si>
  <si>
    <t>CONT-03m_m67_001.xlsx_RoiSetAuto-29.zip Distance px</t>
  </si>
  <si>
    <t>CONT-03m_m67_001.xlsx_RoiSetAuto-3.zip Distance px</t>
  </si>
  <si>
    <t>CONT-03m_m67_001.xlsx_RoiSetAuto-30.zip Distance px</t>
  </si>
  <si>
    <t>CONT-03m_m67_001.xlsx_RoiSetAuto-32.zip Distance px</t>
  </si>
  <si>
    <t>CONT-03m_m67_001.xlsx_RoiSetAuto-33.zip Distance px</t>
  </si>
  <si>
    <t>CONT-03m_m67_001.xlsx_RoiSetAuto-34.zip Distance px</t>
  </si>
  <si>
    <t>CONT-03m_m67_001.xlsx_RoiSetAuto-36.zip Distance px</t>
  </si>
  <si>
    <t>CONT-03m_m67_001.xlsx_RoiSetAuto-37.zip Distance px</t>
  </si>
  <si>
    <t>CONT-03m_m67_001.xlsx_RoiSetAuto-38.zip Distance px</t>
  </si>
  <si>
    <t>CONT-03m_m67_001.xlsx_RoiSetAuto-39.zip Distance px</t>
  </si>
  <si>
    <t>CONT-03m_m67_001.xlsx_RoiSetAuto-4.zip Distance px</t>
  </si>
  <si>
    <t>CONT-03m_m67_001.xlsx_RoiSetAuto-40.zip Distance px</t>
  </si>
  <si>
    <t>CONT-03m_m67_001.xlsx_RoiSetAuto-41.zip Distance px</t>
  </si>
  <si>
    <t>CONT-03m_m67_001.xlsx_RoiSetAuto-42.zip Distance px</t>
  </si>
  <si>
    <t>CONT-03m_m67_001.xlsx_RoiSetAuto-43.zip Distance px</t>
  </si>
  <si>
    <t>CONT-03m_m67_001.xlsx_RoiSetAuto-44.zip Distance px</t>
  </si>
  <si>
    <t>CONT-03m_m67_001.xlsx_RoiSetAuto-49.zip Distance px</t>
  </si>
  <si>
    <t>CONT-03m_m67_001.xlsx_RoiSetAuto-50.zip Distance px</t>
  </si>
  <si>
    <t>CONT-03m_m67_001.xlsx_RoiSetAuto-52.zip Distance px</t>
  </si>
  <si>
    <t>CONT-03m_m67_001.xlsx_RoiSetAuto-53.zip Distance px</t>
  </si>
  <si>
    <t>CONT-03m_m67_001.xlsx_RoiSetAuto-54.zip Distance px</t>
  </si>
  <si>
    <t>CONT-03m_m67_001.xlsx_RoiSetAuto-55.zip Distance px</t>
  </si>
  <si>
    <t>CONT-03m_m67_001.xlsx_RoiSetAuto-59.zip Distance px</t>
  </si>
  <si>
    <t>CONT-03m_m67_001.xlsx_RoiSetAuto-6.zip Distance px</t>
  </si>
  <si>
    <t>CONT-03m_m67_001.xlsx_RoiSetAuto-60.zip Distance px</t>
  </si>
  <si>
    <t>CONT-03m_m67_001.xlsx_RoiSetAuto-61.zip Distance px</t>
  </si>
  <si>
    <t>CONT-03m_m67_001.xlsx_RoiSetAuto-62.zip Distance px</t>
  </si>
  <si>
    <t>CONT-03m_m67_001.xlsx_RoiSetAuto-63.zip Distance px</t>
  </si>
  <si>
    <t>CONT-03m_m67_001.xlsx_RoiSetAuto-64.zip Distance px</t>
  </si>
  <si>
    <t>CONT-03m_m67_001.xlsx_RoiSetAuto-65.zip Distance px</t>
  </si>
  <si>
    <t>CONT-03m_m67_001.xlsx_RoiSetAuto-66.zip Distance px</t>
  </si>
  <si>
    <t>CONT-03m_m67_001.xlsx_RoiSetAuto-68.zip Distance px</t>
  </si>
  <si>
    <t>CONT-03m_m67_001.xlsx_RoiSetAuto-7.zip Distance px</t>
  </si>
  <si>
    <t>CONT-03m_m67_001.xlsx_RoiSetAuto-70.zip Distance px</t>
  </si>
  <si>
    <t>CONT-03m_m67_001.xlsx_RoiSetAuto-71.zip Distance px</t>
  </si>
  <si>
    <t>CONT-03m_m67_001.xlsx_RoiSetAuto-72.zip Distance px</t>
  </si>
  <si>
    <t>CONT-03m_m67_001.xlsx_RoiSetAuto-73.zip Distance px</t>
  </si>
  <si>
    <t>CONT-03m_m67_001.xlsx_RoiSetAuto-74.zip Distance px</t>
  </si>
  <si>
    <t>CONT-03m_m67_001.xlsx_RoiSetAuto-75.zip Distance px</t>
  </si>
  <si>
    <t>CONT-03m_m67_001.xlsx_RoiSetAuto-76.zip Distance px</t>
  </si>
  <si>
    <t>CONT-03m_m67_001.xlsx_RoiSetAuto-77.zip Distance px</t>
  </si>
  <si>
    <t>CONT-03m_m67_001.xlsx_RoiSetAuto-78.zip Distance px</t>
  </si>
  <si>
    <t>CONT-03m_m67_001.xlsx_RoiSetAuto-8.zip Distance px</t>
  </si>
  <si>
    <t>CONT-03m_m67_001.xlsx_RoiSetAuto-81.zip Distance px</t>
  </si>
  <si>
    <t>CONT-03m_m67_001.xlsx_RoiSetAuto-82.zip Distance px</t>
  </si>
  <si>
    <t>CONT-03m_m67_001.xlsx_RoiSetAuto-84.zip Distance px</t>
  </si>
  <si>
    <t>CONT-03m_m67_001.xlsx_RoiSetAuto-85.zip Distance px</t>
  </si>
  <si>
    <t>CONT-03m_m67_001.xlsx_RoiSetAuto-87.zip Distance px</t>
  </si>
  <si>
    <t>CONT-03m_m67_001.xlsx_RoiSetAuto-88.zip Distance px</t>
  </si>
  <si>
    <t>CONT-03m_m67_002.xlsx_RoiSetAuto-1.zip Distance px</t>
  </si>
  <si>
    <t>CONT-03m_m67_002.xlsx_RoiSetAuto-10.zip Distance px</t>
  </si>
  <si>
    <t>CONT-03m_m67_002.xlsx_RoiSetAuto-11.zip Distance px</t>
  </si>
  <si>
    <t>CONT-03m_m67_002.xlsx_RoiSetAuto-12.zip Distance px</t>
  </si>
  <si>
    <t>CONT-03m_m67_002.xlsx_RoiSetAuto-13.zip Distance px</t>
  </si>
  <si>
    <t>CONT-03m_m67_002.xlsx_RoiSetAuto-17.zip Distance px</t>
  </si>
  <si>
    <t>CONT-03m_m67_002.xlsx_RoiSetAuto-18.zip Distance px</t>
  </si>
  <si>
    <t>CONT-03m_m67_002.xlsx_RoiSetAuto-19.zip Distance px</t>
  </si>
  <si>
    <t>CONT-03m_m67_002.xlsx_RoiSetAuto-2.zip Distance px</t>
  </si>
  <si>
    <t>CONT-03m_m67_002.xlsx_RoiSetAuto-20.zip Distance px</t>
  </si>
  <si>
    <t>CONT-03m_m67_002.xlsx_RoiSetAuto-21.zip Distance px</t>
  </si>
  <si>
    <t>CONT-03m_m67_002.xlsx_RoiSetAuto-22.zip Distance px</t>
  </si>
  <si>
    <t>CONT-03m_m67_002.xlsx_RoiSetAuto-23.zip Distance px</t>
  </si>
  <si>
    <t>CONT-03m_m67_002.xlsx_RoiSetAuto-24.zip Distance px</t>
  </si>
  <si>
    <t>CONT-03m_m67_002.xlsx_RoiSetAuto-25.zip Distance px</t>
  </si>
  <si>
    <t>CONT-03m_m67_002.xlsx_RoiSetAuto-26.zip Distance px</t>
  </si>
  <si>
    <t>CONT-03m_m67_002.xlsx_RoiSetAuto-27.zip Distance px</t>
  </si>
  <si>
    <t>CONT-03m_m67_002.xlsx_RoiSetAuto-28.zip Distance px</t>
  </si>
  <si>
    <t>CONT-03m_m67_002.xlsx_RoiSetAuto-29.zip Distance px</t>
  </si>
  <si>
    <t>CONT-03m_m67_002.xlsx_RoiSetAuto-32.zip Distance px</t>
  </si>
  <si>
    <t>CONT-03m_m67_002.xlsx_RoiSetAuto-33.zip Distance px</t>
  </si>
  <si>
    <t>CONT-03m_m67_002.xlsx_RoiSetAuto-34.zip Distance px</t>
  </si>
  <si>
    <t>CONT-03m_m67_002.xlsx_RoiSetAuto-36.zip Distance px</t>
  </si>
  <si>
    <t>CONT-03m_m67_002.xlsx_RoiSetAuto-37.zip Distance px</t>
  </si>
  <si>
    <t>CONT-03m_m67_002.xlsx_RoiSetAuto-38.zip Distance px</t>
  </si>
  <si>
    <t>CONT-03m_m67_002.xlsx_RoiSetAuto-4.zip Distance px</t>
  </si>
  <si>
    <t>CONT-03m_m67_002.xlsx_RoiSetAuto-40.zip Distance px</t>
  </si>
  <si>
    <t>CONT-03m_m67_002.xlsx_RoiSetAuto-42.zip Distance px</t>
  </si>
  <si>
    <t>CONT-03m_m67_002.xlsx_RoiSetAuto-43.zip Distance px</t>
  </si>
  <si>
    <t>CONT-03m_m67_002.xlsx_RoiSetAuto-5.zip Distance px</t>
  </si>
  <si>
    <t>CONT-03m_m67_002.xlsx_RoiSetAuto-6.zip Distance px</t>
  </si>
  <si>
    <t>CONT-03m_m67_002.xlsx_RoiSetAuto-7.zip Distance px</t>
  </si>
  <si>
    <t>CONT-03m_m67_002.xlsx_RoiSetAuto-8.zip Distance px</t>
  </si>
  <si>
    <t>CONT-03m_m67_002.xlsx_RoiSetAuto-9.zip Distance px</t>
  </si>
  <si>
    <t>CONT-03m_m67_003.xlsx_RoiSetAuto-1.zip Distance px</t>
  </si>
  <si>
    <t>CONT-03m_m67_003.xlsx_RoiSetAuto-10.zip Distance px</t>
  </si>
  <si>
    <t>CONT-03m_m67_003.xlsx_RoiSetAuto-11.zip Distance px</t>
  </si>
  <si>
    <t>CONT-03m_m67_003.xlsx_RoiSetAuto-12.zip Distance px</t>
  </si>
  <si>
    <t>CONT-03m_m67_003.xlsx_RoiSetAuto-13.zip Distance px</t>
  </si>
  <si>
    <t>CONT-03m_m67_003.xlsx_RoiSetAuto-14.zip Distance px</t>
  </si>
  <si>
    <t>CONT-03m_m67_003.xlsx_RoiSetAuto-15.zip Distance px</t>
  </si>
  <si>
    <t>CONT-03m_m67_003.xlsx_RoiSetAuto-16.zip Distance px</t>
  </si>
  <si>
    <t>CONT-03m_m67_003.xlsx_RoiSetAuto-17.zip Distance px</t>
  </si>
  <si>
    <t>CONT-03m_m67_003.xlsx_RoiSetAuto-18.zip Distance px</t>
  </si>
  <si>
    <t>CONT-03m_m67_003.xlsx_RoiSetAuto-19.zip Distance px</t>
  </si>
  <si>
    <t>CONT-03m_m67_003.xlsx_RoiSetAuto-2.zip Distance px</t>
  </si>
  <si>
    <t>CONT-03m_m67_003.xlsx_RoiSetAuto-21.zip Distance px</t>
  </si>
  <si>
    <t>CONT-03m_m67_003.xlsx_RoiSetAuto-22.zip Distance px</t>
  </si>
  <si>
    <t>CONT-03m_m67_003.xlsx_RoiSetAuto-23.zip Distance px</t>
  </si>
  <si>
    <t>CONT-03m_m67_003.xlsx_RoiSetAuto-24.zip Distance px</t>
  </si>
  <si>
    <t>CONT-03m_m67_003.xlsx_RoiSetAuto-25.zip Distance px</t>
  </si>
  <si>
    <t>CONT-03m_m67_003.xlsx_RoiSetAuto-26.zip Distance px</t>
  </si>
  <si>
    <t>CONT-03m_m67_003.xlsx_RoiSetAuto-27.zip Distance px</t>
  </si>
  <si>
    <t>CONT-03m_m67_003.xlsx_RoiSetAuto-28.zip Distance px</t>
  </si>
  <si>
    <t>CONT-03m_m67_003.xlsx_RoiSetAuto-29.zip Distance px</t>
  </si>
  <si>
    <t>CONT-03m_m67_003.xlsx_RoiSetAuto-3.zip Distance px</t>
  </si>
  <si>
    <t>CONT-03m_m67_003.xlsx_RoiSetAuto-30.zip Distance px</t>
  </si>
  <si>
    <t>CONT-03m_m67_003.xlsx_RoiSetAuto-31.zip Distance px</t>
  </si>
  <si>
    <t>CONT-03m_m67_003.xlsx_RoiSetAuto-32.zip Distance px</t>
  </si>
  <si>
    <t>CONT-03m_m67_003.xlsx_RoiSetAuto-33.zip Distance px</t>
  </si>
  <si>
    <t>CONT-03m_m67_003.xlsx_RoiSetAuto-34.zip Distance px</t>
  </si>
  <si>
    <t>CONT-03m_m67_003.xlsx_RoiSetAuto-35.zip Distance px</t>
  </si>
  <si>
    <t>CONT-03m_m67_003.xlsx_RoiSetAuto-36.zip Distance px</t>
  </si>
  <si>
    <t>CONT-03m_m67_003.xlsx_RoiSetAuto-37.zip Distance px</t>
  </si>
  <si>
    <t>CONT-03m_m67_003.xlsx_RoiSetAuto-38.zip Distance px</t>
  </si>
  <si>
    <t>CONT-03m_m67_003.xlsx_RoiSetAuto-39.zip Distance px</t>
  </si>
  <si>
    <t>CONT-03m_m67_003.xlsx_RoiSetAuto-4.zip Distance px</t>
  </si>
  <si>
    <t>CONT-03m_m67_003.xlsx_RoiSetAuto-40.zip Distance px</t>
  </si>
  <si>
    <t>CONT-03m_m67_003.xlsx_RoiSetAuto-41.zip Distance px</t>
  </si>
  <si>
    <t>CONT-03m_m67_003.xlsx_RoiSetAuto-42.zip Distance px</t>
  </si>
  <si>
    <t>CONT-03m_m67_003.xlsx_RoiSetAuto-43.zip Distance px</t>
  </si>
  <si>
    <t>CONT-03m_m67_003.xlsx_RoiSetAuto-44.zip Distance px</t>
  </si>
  <si>
    <t>CONT-03m_m67_003.xlsx_RoiSetAuto-45.zip Distance px</t>
  </si>
  <si>
    <t>CONT-03m_m67_003.xlsx_RoiSetAuto-46.zip Distance px</t>
  </si>
  <si>
    <t>CONT-03m_m67_003.xlsx_RoiSetAuto-47.zip Distance px</t>
  </si>
  <si>
    <t>CONT-03m_m67_003.xlsx_RoiSetAuto-48.zip Distance px</t>
  </si>
  <si>
    <t>CONT-03m_m67_003.xlsx_RoiSetAuto-49.zip Distance px</t>
  </si>
  <si>
    <t>CONT-03m_m67_003.xlsx_RoiSetAuto-5.zip Distance px</t>
  </si>
  <si>
    <t>CONT-03m_m67_003.xlsx_RoiSetAuto-50.zip Distance px</t>
  </si>
  <si>
    <t>CONT-03m_m67_003.xlsx_RoiSetAuto-51.zip Distance px</t>
  </si>
  <si>
    <t>CONT-03m_m67_003.xlsx_RoiSetAuto-52.zip Distance px</t>
  </si>
  <si>
    <t>CONT-03m_m67_003.xlsx_RoiSetAuto-53.zip Distance px</t>
  </si>
  <si>
    <t>CONT-03m_m67_003.xlsx_RoiSetAuto-54.zip Distance px</t>
  </si>
  <si>
    <t>CONT-03m_m67_003.xlsx_RoiSetAuto-55.zip Distance px</t>
  </si>
  <si>
    <t>CONT-03m_m67_003.xlsx_RoiSetAuto-56.zip Distance px</t>
  </si>
  <si>
    <t>CONT-03m_m67_003.xlsx_RoiSetAuto-57.zip Distance px</t>
  </si>
  <si>
    <t>CONT-03m_m67_003.xlsx_RoiSetAuto-58.zip Distance px</t>
  </si>
  <si>
    <t>CONT-03m_m67_003.xlsx_RoiSetAuto-59.zip Distance px</t>
  </si>
  <si>
    <t>CONT-03m_m67_003.xlsx_RoiSetAuto-60.zip Distance px</t>
  </si>
  <si>
    <t>CONT-03m_m67_003.xlsx_RoiSetAuto-61.zip Distance px</t>
  </si>
  <si>
    <t>CONT-03m_m67_003.xlsx_RoiSetAuto-62.zip Distance px</t>
  </si>
  <si>
    <t>CONT-03m_m67_003.xlsx_RoiSetAuto-63.zip Distance px</t>
  </si>
  <si>
    <t>CONT-03m_m67_003.xlsx_RoiSetAuto-64.zip Distance px</t>
  </si>
  <si>
    <t>CONT-03m_m67_003.xlsx_RoiSetAuto-65.zip Distance px</t>
  </si>
  <si>
    <t>CONT-03m_m67_003.xlsx_RoiSetAuto-66.zip Distance px</t>
  </si>
  <si>
    <t>CONT-03m_m67_003.xlsx_RoiSetAuto-67.zip Distance px</t>
  </si>
  <si>
    <t>CONT-03m_m67_003.xlsx_RoiSetAuto-68.zip Distance px</t>
  </si>
  <si>
    <t>CONT-03m_m67_003.xlsx_RoiSetAuto-69.zip Distance px</t>
  </si>
  <si>
    <t>CONT-03m_m67_003.xlsx_RoiSetAuto-7.zip Distance px</t>
  </si>
  <si>
    <t>CONT-03m_m67_003.xlsx_RoiSetAuto-70.zip Distance px</t>
  </si>
  <si>
    <t>CONT-03m_m67_003.xlsx_RoiSetAuto-71.zip Distance px</t>
  </si>
  <si>
    <t>CONT-03m_m67_003.xlsx_RoiSetAuto-72.zip Distance px</t>
  </si>
  <si>
    <t>CONT-03m_m67_003.xlsx_RoiSetAuto-73.zip Distance px</t>
  </si>
  <si>
    <t>CONT-03m_m67_003.xlsx_RoiSetAuto-74.zip Distance px</t>
  </si>
  <si>
    <t>CONT-03m_m67_003.xlsx_RoiSetAuto-75.zip Distance px</t>
  </si>
  <si>
    <t>CONT-03m_m67_003.xlsx_RoiSetAuto-76.zip Distance px</t>
  </si>
  <si>
    <t>CONT-03m_m67_003.xlsx_RoiSetAuto-77.zip Distance px</t>
  </si>
  <si>
    <t>CONT-03m_m67_003.xlsx_RoiSetAuto-78.zip Distance px</t>
  </si>
  <si>
    <t>CONT-03m_m67_003.xlsx_RoiSetAuto-79.zip Distance px</t>
  </si>
  <si>
    <t>CONT-03m_m67_003.xlsx_RoiSetAuto-8.zip Distance px</t>
  </si>
  <si>
    <t>CONT-03m_m67_003.xlsx_RoiSetAuto-80.zip Distance px</t>
  </si>
  <si>
    <t>CONT-03m_m67_003.xlsx_RoiSetAuto-81.zip Distance px</t>
  </si>
  <si>
    <t>CONT-03m_m67_003.xlsx_RoiSetAuto-82.zip Distance px</t>
  </si>
  <si>
    <t>CONT-03m_m67_003.xlsx_RoiSetAuto-83.zip Distance px</t>
  </si>
  <si>
    <t>CONT-03m_m67_003.xlsx_RoiSetAuto-84.zip Distance px</t>
  </si>
  <si>
    <t>CONT-03m_m67_003.xlsx_RoiSetAuto-85.zip Distance px</t>
  </si>
  <si>
    <t>CONT-03m_m67_003.xlsx_RoiSetAuto-86.zip Distance px</t>
  </si>
  <si>
    <t>CONT-03m_m67_003.xlsx_RoiSetAuto-87.zip Distance px</t>
  </si>
  <si>
    <t>CONT-03m_m67_003.xlsx_RoiSetAuto-88.zip Distance px</t>
  </si>
  <si>
    <t>CONT-03m_m67_003.xlsx_RoiSetAuto-9.zip Distance px</t>
  </si>
  <si>
    <t>CONT-03m_m67_003.xlsx_RoiSetAuto-90.zip Distance px</t>
  </si>
  <si>
    <t>CONT-04m_m67_001.xlsx_RoiSetAuto-1.zip Distance px</t>
  </si>
  <si>
    <t>CONT-04m_m67_001.xlsx_RoiSetAuto-10.zip Distance px</t>
  </si>
  <si>
    <t>CONT-04m_m67_001.xlsx_RoiSetAuto-15.zip Distance px</t>
  </si>
  <si>
    <t>CONT-04m_m67_001.xlsx_RoiSetAuto-17.zip Distance px</t>
  </si>
  <si>
    <t>CONT-04m_m67_001.xlsx_RoiSetAuto-18.zip Distance px</t>
  </si>
  <si>
    <t>CONT-04m_m67_001.xlsx_RoiSetAuto-19.zip Distance px</t>
  </si>
  <si>
    <t>CONT-04m_m67_001.xlsx_RoiSetAuto-2.zip Distance px</t>
  </si>
  <si>
    <t>CONT-04m_m67_001.xlsx_RoiSetAuto-21.zip Distance px</t>
  </si>
  <si>
    <t>CONT-04m_m67_001.xlsx_RoiSetAuto-22.zip Distance px</t>
  </si>
  <si>
    <t>CONT-04m_m67_001.xlsx_RoiSetAuto-24.zip Distance px</t>
  </si>
  <si>
    <t>CONT-04m_m67_001.xlsx_RoiSetAuto-25.zip Distance px</t>
  </si>
  <si>
    <t>CONT-04m_m67_001.xlsx_RoiSetAuto-27.zip Distance px</t>
  </si>
  <si>
    <t>CONT-04m_m67_001.xlsx_RoiSetAuto-28.zip Distance px</t>
  </si>
  <si>
    <t>CONT-04m_m67_001.xlsx_RoiSetAuto-29.zip Distance px</t>
  </si>
  <si>
    <t>CONT-04m_m67_001.xlsx_RoiSetAuto-3.zip Distance px</t>
  </si>
  <si>
    <t>CONT-04m_m67_001.xlsx_RoiSetAuto-4.zip Distance px</t>
  </si>
  <si>
    <t>CONT-04m_m67_001.xlsx_RoiSetAuto-5.zip Distance px</t>
  </si>
  <si>
    <t>CONT-04m_m67_001.xlsx_RoiSetAuto-6.zip Distance px</t>
  </si>
  <si>
    <t>CONT-04m_m67_001.xlsx_RoiSetAuto-7.zip Distance px</t>
  </si>
  <si>
    <t>CONT-04m_m67_001.xlsx_RoiSetAuto-8.zip Distance px</t>
  </si>
  <si>
    <t>CONT-04m_m67_001.xlsx_RoiSetAuto-9.zip Distance px</t>
  </si>
  <si>
    <t>CONT-04m_m67_002.xlsx_RoiSetAuto-1.zip Distance px</t>
  </si>
  <si>
    <t>CONT-04m_m67_002.xlsx_RoiSetAuto-12.zip Distance px</t>
  </si>
  <si>
    <t>CONT-04m_m67_002.xlsx_RoiSetAuto-14.zip Distance px</t>
  </si>
  <si>
    <t>CONT-04m_m67_002.xlsx_RoiSetAuto-15.zip Distance px</t>
  </si>
  <si>
    <t>CONT-04m_m67_002.xlsx_RoiSetAuto-16.zip Distance px</t>
  </si>
  <si>
    <t>CONT-04m_m67_002.xlsx_RoiSetAuto-17.zip Distance px</t>
  </si>
  <si>
    <t>CONT-04m_m67_002.xlsx_RoiSetAuto-18.zip Distance px</t>
  </si>
  <si>
    <t>CONT-04m_m67_002.xlsx_RoiSetAuto-19.zip Distance px</t>
  </si>
  <si>
    <t>CONT-04m_m67_002.xlsx_RoiSetAuto-2.zip Distance px</t>
  </si>
  <si>
    <t>CONT-04m_m67_002.xlsx_RoiSetAuto-20.zip Distance px</t>
  </si>
  <si>
    <t>CONT-04m_m67_002.xlsx_RoiSetAuto-21.zip Distance px</t>
  </si>
  <si>
    <t>CONT-04m_m67_002.xlsx_RoiSetAuto-22.zip Distance px</t>
  </si>
  <si>
    <t>CONT-04m_m67_002.xlsx_RoiSetAuto-23.zip Distance px</t>
  </si>
  <si>
    <t>CONT-04m_m67_002.xlsx_RoiSetAuto-24.zip Distance px</t>
  </si>
  <si>
    <t>CONT-04m_m67_002.xlsx_RoiSetAuto-26.zip Distance px</t>
  </si>
  <si>
    <t>CONT-04m_m67_002.xlsx_RoiSetAuto-27.zip Distance px</t>
  </si>
  <si>
    <t>CONT-04m_m67_002.xlsx_RoiSetAuto-29.zip Distance px</t>
  </si>
  <si>
    <t>CONT-04m_m67_002.xlsx_RoiSetAuto-3.zip Distance px</t>
  </si>
  <si>
    <t>CONT-04m_m67_002.xlsx_RoiSetAuto-30.zip Distance px</t>
  </si>
  <si>
    <t>CONT-04m_m67_002.xlsx_RoiSetAuto-31.zip Distance px</t>
  </si>
  <si>
    <t>CONT-04m_m67_002.xlsx_RoiSetAuto-32.zip Distance px</t>
  </si>
  <si>
    <t>CONT-04m_m67_002.xlsx_RoiSetAuto-33.zip Distance px</t>
  </si>
  <si>
    <t>CONT-04m_m67_002.xlsx_RoiSetAuto-34.zip Distance px</t>
  </si>
  <si>
    <t>CONT-04m_m67_002.xlsx_RoiSetAuto-35.zip Distance px</t>
  </si>
  <si>
    <t>CONT-04m_m67_002.xlsx_RoiSetAuto-36.zip Distance px</t>
  </si>
  <si>
    <t>CONT-04m_m67_002.xlsx_RoiSetAuto-37.zip Distance px</t>
  </si>
  <si>
    <t>CONT-04m_m67_002.xlsx_RoiSetAuto-38.zip Distance px</t>
  </si>
  <si>
    <t>CONT-04m_m67_002.xlsx_RoiSetAuto-39.zip Distance px</t>
  </si>
  <si>
    <t>CONT-04m_m67_002.xlsx_RoiSetAuto-4.zip Distance px</t>
  </si>
  <si>
    <t>CONT-04m_m67_002.xlsx_RoiSetAuto-40.zip Distance px</t>
  </si>
  <si>
    <t>CONT-04m_m67_002.xlsx_RoiSetAuto-41.zip Distance px</t>
  </si>
  <si>
    <t>CONT-04m_m67_002.xlsx_RoiSetAuto-42.zip Distance px</t>
  </si>
  <si>
    <t>CONT-04m_m67_002.xlsx_RoiSetAuto-43.zip Distance px</t>
  </si>
  <si>
    <t>CONT-04m_m67_002.xlsx_RoiSetAuto-44.zip Distance px</t>
  </si>
  <si>
    <t>CONT-04m_m67_002.xlsx_RoiSetAuto-45.zip Distance px</t>
  </si>
  <si>
    <t>CONT-04m_m67_002.xlsx_RoiSetAuto-46.zip Distance px</t>
  </si>
  <si>
    <t>CONT-04m_m67_002.xlsx_RoiSetAuto-47.zip Distance px</t>
  </si>
  <si>
    <t>CONT-04m_m67_002.xlsx_RoiSetAuto-48.zip Distance px</t>
  </si>
  <si>
    <t>CONT-04m_m67_002.xlsx_RoiSetAuto-49.zip Distance px</t>
  </si>
  <si>
    <t>CONT-04m_m67_002.xlsx_RoiSetAuto-5.zip Distance px</t>
  </si>
  <si>
    <t>CONT-04m_m67_002.xlsx_RoiSetAuto-50.zip Distance px</t>
  </si>
  <si>
    <t>CONT-04m_m67_002.xlsx_RoiSetAuto-51.zip Distance px</t>
  </si>
  <si>
    <t>CONT-04m_m67_002.xlsx_RoiSetAuto-52.zip Distance px</t>
  </si>
  <si>
    <t>CONT-04m_m67_002.xlsx_RoiSetAuto-53.zip Distance px</t>
  </si>
  <si>
    <t>CONT-04m_m67_002.xlsx_RoiSetAuto-54.zip Distance px</t>
  </si>
  <si>
    <t>CONT-04m_m67_002.xlsx_RoiSetAuto-6.zip Distance px</t>
  </si>
  <si>
    <t>CONT-04m_m67_002.xlsx_RoiSetAuto-9.zip Distance px</t>
  </si>
  <si>
    <t>CONT-05m_m67_001.xlsx_RoiSetAuto-1.zip Distance px</t>
  </si>
  <si>
    <t>CONT-05m_m67_001.xlsx_RoiSetAuto-10.zip Distance px</t>
  </si>
  <si>
    <t>CONT-05m_m67_001.xlsx_RoiSetAuto-11.zip Distance px</t>
  </si>
  <si>
    <t>CONT-05m_m67_001.xlsx_RoiSetAuto-12.zip Distance px</t>
  </si>
  <si>
    <t>CONT-05m_m67_001.xlsx_RoiSetAuto-13.zip Distance px</t>
  </si>
  <si>
    <t>CONT-05m_m67_001.xlsx_RoiSetAuto-15.zip Distance px</t>
  </si>
  <si>
    <t>CONT-05m_m67_001.xlsx_RoiSetAuto-16.zip Distance px</t>
  </si>
  <si>
    <t>CONT-05m_m67_001.xlsx_RoiSetAuto-18.zip Distance px</t>
  </si>
  <si>
    <t>CONT-05m_m67_001.xlsx_RoiSetAuto-19.zip Distance px</t>
  </si>
  <si>
    <t>CONT-05m_m67_001.xlsx_RoiSetAuto-2.zip Distance px</t>
  </si>
  <si>
    <t>CONT-05m_m67_001.xlsx_RoiSetAuto-20.zip Distance px</t>
  </si>
  <si>
    <t>CONT-05m_m67_001.xlsx_RoiSetAuto-21.zip Distance px</t>
  </si>
  <si>
    <t>CONT-05m_m67_001.xlsx_RoiSetAuto-22.zip Distance px</t>
  </si>
  <si>
    <t>CONT-05m_m67_001.xlsx_RoiSetAuto-23.zip Distance px</t>
  </si>
  <si>
    <t>CONT-05m_m67_001.xlsx_RoiSetAuto-24.zip Distance px</t>
  </si>
  <si>
    <t>CONT-05m_m67_001.xlsx_RoiSetAuto-25.zip Distance px</t>
  </si>
  <si>
    <t>CONT-05m_m67_001.xlsx_RoiSetAuto-26.zip Distance px</t>
  </si>
  <si>
    <t>CONT-05m_m67_001.xlsx_RoiSetAuto-28.zip Distance px</t>
  </si>
  <si>
    <t>CONT-05m_m67_001.xlsx_RoiSetAuto-29.zip Distance px</t>
  </si>
  <si>
    <t>CONT-05m_m67_001.xlsx_RoiSetAuto-3.zip Distance px</t>
  </si>
  <si>
    <t>CONT-05m_m67_001.xlsx_RoiSetAuto-30.zip Distance px</t>
  </si>
  <si>
    <t>CONT-05m_m67_001.xlsx_RoiSetAuto-31.zip Distance px</t>
  </si>
  <si>
    <t>CONT-05m_m67_001.xlsx_RoiSetAuto-32.zip Distance px</t>
  </si>
  <si>
    <t>CONT-05m_m67_001.xlsx_RoiSetAuto-33.zip Distance px</t>
  </si>
  <si>
    <t>CONT-05m_m67_001.xlsx_RoiSetAuto-34.zip Distance px</t>
  </si>
  <si>
    <t>CONT-05m_m67_001.xlsx_RoiSetAuto-35.zip Distance px</t>
  </si>
  <si>
    <t>CONT-05m_m67_001.xlsx_RoiSetAuto-38.zip Distance px</t>
  </si>
  <si>
    <t>CONT-05m_m67_001.xlsx_RoiSetAuto-39.zip Distance px</t>
  </si>
  <si>
    <t>CONT-05m_m67_001.xlsx_RoiSetAuto-4.zip Distance px</t>
  </si>
  <si>
    <t>CONT-05m_m67_001.xlsx_RoiSetAuto-40.zip Distance px</t>
  </si>
  <si>
    <t>CONT-05m_m67_001.xlsx_RoiSetAuto-41.zip Distance px</t>
  </si>
  <si>
    <t>CONT-05m_m67_001.xlsx_RoiSetAuto-42.zip Distance px</t>
  </si>
  <si>
    <t>CONT-05m_m67_001.xlsx_RoiSetAuto-43.zip Distance px</t>
  </si>
  <si>
    <t>CONT-05m_m67_001.xlsx_RoiSetAuto-44.zip Distance px</t>
  </si>
  <si>
    <t>CONT-05m_m67_001.xlsx_RoiSetAuto-47.zip Distance px</t>
  </si>
  <si>
    <t>CONT-05m_m67_001.xlsx_RoiSetAuto-48.zip Distance px</t>
  </si>
  <si>
    <t>CONT-05m_m67_001.xlsx_RoiSetAuto-49.zip Distance px</t>
  </si>
  <si>
    <t>CONT-05m_m67_001.xlsx_RoiSetAuto-5.zip Distance px</t>
  </si>
  <si>
    <t>CONT-05m_m67_001.xlsx_RoiSetAuto-50.zip Distance px</t>
  </si>
  <si>
    <t>CONT-05m_m67_001.xlsx_RoiSetAuto-51.zip Distance px</t>
  </si>
  <si>
    <t>CONT-05m_m67_001.xlsx_RoiSetAuto-52.zip Distance px</t>
  </si>
  <si>
    <t>CONT-05m_m67_001.xlsx_RoiSetAuto-53.zip Distance px</t>
  </si>
  <si>
    <t>CONT-05m_m67_001.xlsx_RoiSetAuto-54.zip Distance px</t>
  </si>
  <si>
    <t>CONT-05m_m67_001.xlsx_RoiSetAuto-55.zip Distance px</t>
  </si>
  <si>
    <t>CONT-05m_m67_001.xlsx_RoiSetAuto-56.zip Distance px</t>
  </si>
  <si>
    <t>CONT-05m_m67_001.xlsx_RoiSetAuto-57.zip Distance px</t>
  </si>
  <si>
    <t>CONT-05m_m67_001.xlsx_RoiSetAuto-6.zip Distance px</t>
  </si>
  <si>
    <t>CONT-05m_m67_001.xlsx_RoiSetAuto-60.zip Distance px</t>
  </si>
  <si>
    <t>CONT-05m_m67_001.xlsx_RoiSetAuto-61.zip Distance px</t>
  </si>
  <si>
    <t>CONT-05m_m67_001.xlsx_RoiSetAuto-62.zip Distance px</t>
  </si>
  <si>
    <t>CONT-05m_m67_001.xlsx_RoiSetAuto-63.zip Distance px</t>
  </si>
  <si>
    <t>CONT-05m_m67_001.xlsx_RoiSetAuto-64.zip Distance px</t>
  </si>
  <si>
    <t>CONT-05m_m67_001.xlsx_RoiSetAuto-65.zip Distance px</t>
  </si>
  <si>
    <t>CONT-05m_m67_001.xlsx_RoiSetAuto-66.zip Distance px</t>
  </si>
  <si>
    <t>CONT-05m_m67_001.xlsx_RoiSetAuto-67.zip Distance px</t>
  </si>
  <si>
    <t>CONT-05m_m67_001.xlsx_RoiSetAuto-68.zip Distance px</t>
  </si>
  <si>
    <t>CONT-05m_m67_001.xlsx_RoiSetAuto-69.zip Distance px</t>
  </si>
  <si>
    <t>CONT-05m_m67_001.xlsx_RoiSetAuto-7.zip Distance px</t>
  </si>
  <si>
    <t>CONT-05m_m67_001.xlsx_RoiSetAuto-70.zip Distance px</t>
  </si>
  <si>
    <t>CONT-05m_m67_001.xlsx_RoiSetAuto-71.zip Distance px</t>
  </si>
  <si>
    <t>CONT-05m_m67_001.xlsx_RoiSetAuto-72.zip Distance px</t>
  </si>
  <si>
    <t>CONT-05m_m67_001.xlsx_RoiSetAuto-73.zip Distance px</t>
  </si>
  <si>
    <t>CONT-05m_m67_001.xlsx_RoiSetAuto-75.zip Distance px</t>
  </si>
  <si>
    <t>CONT-05m_m67_001.xlsx_RoiSetAuto-76.zip Distance px</t>
  </si>
  <si>
    <t>CONT-05m_m67_001.xlsx_RoiSetAuto-78.zip Distance px</t>
  </si>
  <si>
    <t>CONT-05m_m67_001.xlsx_RoiSetAuto-79.zip Distance px</t>
  </si>
  <si>
    <t>CONT-05m_m67_001.xlsx_RoiSetAuto-9.zip Distance px</t>
  </si>
  <si>
    <t>CONT-05m_m67_002.xlsx_RoiSetAuto-12.zip Distance px</t>
  </si>
  <si>
    <t>CONT-05m_m67_002.xlsx_RoiSetAuto-13.zip Distance px</t>
  </si>
  <si>
    <t>CONT-05m_m67_002.xlsx_RoiSetAuto-16.zip Distance px</t>
  </si>
  <si>
    <t>CONT-05m_m67_002.xlsx_RoiSetAuto-17.zip Distance px</t>
  </si>
  <si>
    <t>CONT-05m_m67_002.xlsx_RoiSetAuto-18.zip Distance px</t>
  </si>
  <si>
    <t>CONT-05m_m67_002.xlsx_RoiSetAuto-19.zip Distance px</t>
  </si>
  <si>
    <t>CONT-05m_m67_002.xlsx_RoiSetAuto-2.zip Distance px</t>
  </si>
  <si>
    <t>CONT-05m_m67_002.xlsx_RoiSetAuto-22.zip Distance px</t>
  </si>
  <si>
    <t>CONT-05m_m67_002.xlsx_RoiSetAuto-23.zip Distance px</t>
  </si>
  <si>
    <t>CONT-05m_m67_002.xlsx_RoiSetAuto-25.zip Distance px</t>
  </si>
  <si>
    <t>CONT-05m_m67_002.xlsx_RoiSetAuto-27.zip Distance px</t>
  </si>
  <si>
    <t>CONT-05m_m67_002.xlsx_RoiSetAuto-28.zip Distance px</t>
  </si>
  <si>
    <t>CONT-05m_m67_002.xlsx_RoiSetAuto-29.zip Distance px</t>
  </si>
  <si>
    <t>CONT-05m_m67_002.xlsx_RoiSetAuto-30.zip Distance px</t>
  </si>
  <si>
    <t>CONT-05m_m67_002.xlsx_RoiSetAuto-33.zip Distance px</t>
  </si>
  <si>
    <t>CONT-05m_m67_002.xlsx_RoiSetAuto-36.zip Distance px</t>
  </si>
  <si>
    <t>CONT-05m_m67_002.xlsx_RoiSetAuto-37.zip Distance px</t>
  </si>
  <si>
    <t>CONT-05m_m67_002.xlsx_RoiSetAuto-38.zip Distance px</t>
  </si>
  <si>
    <t>CONT-05m_m67_002.xlsx_RoiSetAuto-39.zip Distance px</t>
  </si>
  <si>
    <t>CONT-05m_m67_002.xlsx_RoiSetAuto-4.zip Distance px</t>
  </si>
  <si>
    <t>CONT-05m_m67_002.xlsx_RoiSetAuto-42.zip Distance px</t>
  </si>
  <si>
    <t>CONT-05m_m67_002.xlsx_RoiSetAuto-46.zip Distance px</t>
  </si>
  <si>
    <t>CONT-05m_m67_002.xlsx_RoiSetAuto-48.zip Distance px</t>
  </si>
  <si>
    <t>CONT-05m_m67_002.xlsx_RoiSetAuto-49.zip Distance px</t>
  </si>
  <si>
    <t>CONT-05m_m67_002.xlsx_RoiSetAuto-51.zip Distance px</t>
  </si>
  <si>
    <t>CONT-05m_m67_002.xlsx_RoiSetAuto-52.zip Distance px</t>
  </si>
  <si>
    <t>CONT-05m_m67_002.xlsx_RoiSetAuto-53.zip Distance px</t>
  </si>
  <si>
    <t>CONT-05m_m67_002.xlsx_RoiSetAuto-6.zip Distance px</t>
  </si>
  <si>
    <t>CONT-05m_m67_002.xlsx_RoiSetAuto-7.zip Distance px</t>
  </si>
  <si>
    <t>CONT-05m_m67_002.xlsx_RoiSetAuto-8.zip Distance px</t>
  </si>
  <si>
    <t>CONT-06m_m67_002.xlsx_RoiSetAuto-1.zip Distance px</t>
  </si>
  <si>
    <t>CONT-06m_m67_002.xlsx_RoiSetAuto-11.zip Distance px</t>
  </si>
  <si>
    <t>CONT-06m_m67_002.xlsx_RoiSetAuto-12.zip Distance px</t>
  </si>
  <si>
    <t>CONT-06m_m67_002.xlsx_RoiSetAuto-13.zip Distance px</t>
  </si>
  <si>
    <t>CONT-06m_m67_002.xlsx_RoiSetAuto-14.zip Distance px</t>
  </si>
  <si>
    <t>CONT-06m_m67_002.xlsx_RoiSetAuto-15.zip Distance px</t>
  </si>
  <si>
    <t>CONT-06m_m67_002.xlsx_RoiSetAuto-19.zip Distance px</t>
  </si>
  <si>
    <t>CONT-06m_m67_002.xlsx_RoiSetAuto-2.zip Distance px</t>
  </si>
  <si>
    <t>CONT-06m_m67_002.xlsx_RoiSetAuto-20.zip Distance px</t>
  </si>
  <si>
    <t>CONT-06m_m67_002.xlsx_RoiSetAuto-21.zip Distance px</t>
  </si>
  <si>
    <t>CONT-06m_m67_002.xlsx_RoiSetAuto-22.zip Distance px</t>
  </si>
  <si>
    <t>CONT-06m_m67_002.xlsx_RoiSetAuto-24.zip Distance px</t>
  </si>
  <si>
    <t>CONT-06m_m67_002.xlsx_RoiSetAuto-28.zip Distance px</t>
  </si>
  <si>
    <t>CONT-06m_m67_002.xlsx_RoiSetAuto-29.zip Distance px</t>
  </si>
  <si>
    <t>CONT-06m_m67_002.xlsx_RoiSetAuto-3.zip Distance px</t>
  </si>
  <si>
    <t>CONT-06m_m67_002.xlsx_RoiSetAuto-30.zip Distance px</t>
  </si>
  <si>
    <t>CONT-06m_m67_002.xlsx_RoiSetAuto-4.zip Distance px</t>
  </si>
  <si>
    <t>CONT-06m_m67_002.xlsx_RoiSetAuto-5.zip Distance px</t>
  </si>
  <si>
    <t>CONT-06m_m67_002.xlsx_RoiSetAuto-6.zip Distance px</t>
  </si>
  <si>
    <t>CONT-06m_m67_002.xlsx_RoiSetAuto-7.zip Distance px</t>
  </si>
  <si>
    <t>CONT-06m_m67_002.xlsx_RoiSetAuto-9.zip Distance px</t>
  </si>
  <si>
    <t>CONT-06m_m67_003.xlsx_RoiSetAuto-1.zip Distance px</t>
  </si>
  <si>
    <t>CONT-06m_m67_003.xlsx_RoiSetAuto-10.zip Distance px</t>
  </si>
  <si>
    <t>CONT-06m_m67_003.xlsx_RoiSetAuto-11.zip Distance px</t>
  </si>
  <si>
    <t>CONT-06m_m67_003.xlsx_RoiSetAuto-12.zip Distance px</t>
  </si>
  <si>
    <t>CONT-06m_m67_003.xlsx_RoiSetAuto-14.zip Distance px</t>
  </si>
  <si>
    <t>CONT-06m_m67_003.xlsx_RoiSetAuto-15.zip Distance px</t>
  </si>
  <si>
    <t>CONT-06m_m67_003.xlsx_RoiSetAuto-16.zip Distance px</t>
  </si>
  <si>
    <t>CONT-06m_m67_003.xlsx_RoiSetAuto-17.zip Distance px</t>
  </si>
  <si>
    <t>CONT-06m_m67_003.xlsx_RoiSetAuto-18.zip Distance px</t>
  </si>
  <si>
    <t>CONT-06m_m67_003.xlsx_RoiSetAuto-19.zip Distance px</t>
  </si>
  <si>
    <t>CONT-06m_m67_003.xlsx_RoiSetAuto-3.zip Distance px</t>
  </si>
  <si>
    <t>CONT-06m_m67_003.xlsx_RoiSetAuto-4.zip Distance px</t>
  </si>
  <si>
    <t>CONT-06m_m67_003.xlsx_RoiSetAuto-5.zip Distance px</t>
  </si>
  <si>
    <t>CONT-06m_m67_003.xlsx_RoiSetAuto-7.zip Distance px</t>
  </si>
  <si>
    <t>CONT-06m_m67_003.xlsx_RoiSetAuto-8.zip Distance px</t>
  </si>
  <si>
    <t>CONT-06m_m67_003.xlsx_RoiSetAuto-9.zip Distance px</t>
  </si>
  <si>
    <t>WASp-01m_m67_001.xlsx_RoiSetAuto-1.zip Distance px</t>
  </si>
  <si>
    <t>WASp-01m_m67_001.xlsx_RoiSetAuto-3.zip Distance px</t>
  </si>
  <si>
    <t>WASp-01m_m67_001.xlsx_RoiSetAuto-4.zip Distance px</t>
  </si>
  <si>
    <t>WASp-01m_m67_002.xlsx_RoiSetAuto-1.zip Distance px</t>
  </si>
  <si>
    <t>WASp-01m_m67_002.xlsx_RoiSetAuto-2.zip Distance px</t>
  </si>
  <si>
    <t>WASp-01m_m67_002.xlsx_RoiSetAuto-3.zip Distance px</t>
  </si>
  <si>
    <t>WASp-01m_m67_003.xlsx_RoiSetAuto-1.zip Distance px</t>
  </si>
  <si>
    <t>WASp-01m_m67_003.xlsx_RoiSetAuto-10.zip Distance px</t>
  </si>
  <si>
    <t>WASp-01m_m67_003.xlsx_RoiSetAuto-12.zip Distance px</t>
  </si>
  <si>
    <t>WASp-01m_m67_003.xlsx_RoiSetAuto-13.zip Distance px</t>
  </si>
  <si>
    <t>WASp-01m_m67_003.xlsx_RoiSetAuto-14.zip Distance px</t>
  </si>
  <si>
    <t>WASp-01m_m67_003.xlsx_RoiSetAuto-17.zip Distance px</t>
  </si>
  <si>
    <t>WASp-01m_m67_003.xlsx_RoiSetAuto-18.zip Distance px</t>
  </si>
  <si>
    <t>WASp-01m_m67_003.xlsx_RoiSetAuto-21.zip Distance px</t>
  </si>
  <si>
    <t>WASp-01m_m67_003.xlsx_RoiSetAuto-22.zip Distance px</t>
  </si>
  <si>
    <t>WASp-01m_m67_003.xlsx_RoiSetAuto-4.zip Distance px</t>
  </si>
  <si>
    <t>WASp-01m_m67_003.xlsx_RoiSetAuto-7.zip Distance px</t>
  </si>
  <si>
    <t>WASp-01m_m67_003.xlsx_RoiSetAuto-8.zip Distance px</t>
  </si>
  <si>
    <t>WASp-01m_m67_003.xlsx_RoiSetAuto-9.zip Distance px</t>
  </si>
  <si>
    <t>WASp-02m_m67_001.xlsx_RoiSetAuto-10.zip Distance px</t>
  </si>
  <si>
    <t>WASp-02m_m67_001.xlsx_RoiSetAuto-11.zip Distance px</t>
  </si>
  <si>
    <t>WASp-02m_m67_001.xlsx_RoiSetAuto-12.zip Distance px</t>
  </si>
  <si>
    <t>WASp-02m_m67_001.xlsx_RoiSetAuto-13.zip Distance px</t>
  </si>
  <si>
    <t>WASp-02m_m67_001.xlsx_RoiSetAuto-14.zip Distance px</t>
  </si>
  <si>
    <t>WASp-02m_m67_001.xlsx_RoiSetAuto-15.zip Distance px</t>
  </si>
  <si>
    <t>WASp-02m_m67_001.xlsx_RoiSetAuto-16.zip Distance px</t>
  </si>
  <si>
    <t>WASp-02m_m67_001.xlsx_RoiSetAuto-17.zip Distance px</t>
  </si>
  <si>
    <t>WASp-02m_m67_001.xlsx_RoiSetAuto-18.zip Distance px</t>
  </si>
  <si>
    <t>WASp-02m_m67_001.xlsx_RoiSetAuto-19.zip Distance px</t>
  </si>
  <si>
    <t>WASp-02m_m67_001.xlsx_RoiSetAuto-2.zip Distance px</t>
  </si>
  <si>
    <t>WASp-02m_m67_001.xlsx_RoiSetAuto-20.zip Distance px</t>
  </si>
  <si>
    <t>WASp-02m_m67_001.xlsx_RoiSetAuto-21.zip Distance px</t>
  </si>
  <si>
    <t>WASp-02m_m67_001.xlsx_RoiSetAuto-3.zip Distance px</t>
  </si>
  <si>
    <t>WASp-02m_m67_001.xlsx_RoiSetAuto-5.zip Distance px</t>
  </si>
  <si>
    <t>WASp-02m_m67_001.xlsx_RoiSetAuto-6.zip Distance px</t>
  </si>
  <si>
    <t>WASp-02m_m67_001.xlsx_RoiSetAuto-7.zip Distance px</t>
  </si>
  <si>
    <t>WASp-02m_m67_001.xlsx_RoiSetAuto-8.zip Distance px</t>
  </si>
  <si>
    <t>WASp-02m_m67_002.xlsx_RoiSetAuto-1.zip Distance px</t>
  </si>
  <si>
    <t>WASp-02m_m67_002.xlsx_RoiSetAuto-11.zip Distance px</t>
  </si>
  <si>
    <t>WASp-02m_m67_002.xlsx_RoiSetAuto-12.zip Distance px</t>
  </si>
  <si>
    <t>WASp-02m_m67_002.xlsx_RoiSetAuto-13.zip Distance px</t>
  </si>
  <si>
    <t>WASp-02m_m67_002.xlsx_RoiSetAuto-14.zip Distance px</t>
  </si>
  <si>
    <t>WASp-02m_m67_002.xlsx_RoiSetAuto-15.zip Distance px</t>
  </si>
  <si>
    <t>WASp-02m_m67_002.xlsx_RoiSetAuto-2.zip Distance px</t>
  </si>
  <si>
    <t>WASp-02m_m67_002.xlsx_RoiSetAuto-3.zip Distance px</t>
  </si>
  <si>
    <t>WASp-02m_m67_002.xlsx_RoiSetAuto-4.zip Distance px</t>
  </si>
  <si>
    <t>WASp-02m_m67_002.xlsx_RoiSetAuto-5.zip Distance px</t>
  </si>
  <si>
    <t>WASp-02m_m67_002.xlsx_RoiSetAuto-7.zip Distance px</t>
  </si>
  <si>
    <t>WASp-02m_m67_003.xlsx_RoiSetAuto-1.zip Distance px</t>
  </si>
  <si>
    <t>WASp-02m_m67_003.xlsx_RoiSetAuto-10.zip Distance px</t>
  </si>
  <si>
    <t>WASp-02m_m67_003.xlsx_RoiSetAuto-3.zip Distance px</t>
  </si>
  <si>
    <t>WASp-02m_m67_003.xlsx_RoiSetAuto-6.zip Distance px</t>
  </si>
  <si>
    <t>WASp-02m_m67_003.xlsx_RoiSetAuto-7.zip Distance px</t>
  </si>
  <si>
    <t>WASp-02m_m67_003.xlsx_RoiSetAuto-8.zip Distance px</t>
  </si>
  <si>
    <t>WASp-02m_m67_003.xlsx_RoiSetAuto-9.zip Distance px</t>
  </si>
  <si>
    <t>WASP-03f_m67_001.xlsx_RoiSetAuto-10.zip Distance px</t>
  </si>
  <si>
    <t>WASP-03f_m67_001.xlsx_RoiSetAuto-12.zip Distance px</t>
  </si>
  <si>
    <t>WASP-03f_m67_001.xlsx_RoiSetAuto-14.zip Distance px</t>
  </si>
  <si>
    <t>WASP-03f_m67_001.xlsx_RoiSetAuto-15.zip Distance px</t>
  </si>
  <si>
    <t>WASP-03f_m67_001.xlsx_RoiSetAuto-16.zip Distance px</t>
  </si>
  <si>
    <t>WASP-03f_m67_001.xlsx_RoiSetAuto-2.zip Distance px</t>
  </si>
  <si>
    <t>WASP-03f_m67_001.xlsx_RoiSetAuto-27.zip Distance px</t>
  </si>
  <si>
    <t>WASP-03f_m67_001.xlsx_RoiSetAuto-28.zip Distance px</t>
  </si>
  <si>
    <t>WASP-03f_m67_001.xlsx_RoiSetAuto-29.zip Distance px</t>
  </si>
  <si>
    <t>WASP-03f_m67_001.xlsx_RoiSetAuto-3.zip Distance px</t>
  </si>
  <si>
    <t>WASP-03f_m67_001.xlsx_RoiSetAuto-30.zip Distance px</t>
  </si>
  <si>
    <t>WASP-03f_m67_001.xlsx_RoiSetAuto-31.zip Distance px</t>
  </si>
  <si>
    <t>WASP-03f_m67_001.xlsx_RoiSetAuto-32.zip Distance px</t>
  </si>
  <si>
    <t>WASP-03f_m67_001.xlsx_RoiSetAuto-33.zip Distance px</t>
  </si>
  <si>
    <t>WASP-03f_m67_001.xlsx_RoiSetAuto-35.zip Distance px</t>
  </si>
  <si>
    <t>WASP-03f_m67_001.xlsx_RoiSetAuto-36.zip Distance px</t>
  </si>
  <si>
    <t>WASP-03f_m67_001.xlsx_RoiSetAuto-37.zip Distance px</t>
  </si>
  <si>
    <t>WASP-03f_m67_001.xlsx_RoiSetAuto-4.zip Distance px</t>
  </si>
  <si>
    <t>WASP-03f_m67_001.xlsx_RoiSetAuto-6.zip Distance px</t>
  </si>
  <si>
    <t>WASP-03f_m67_001.xlsx_RoiSetAuto-7.zip Distance px</t>
  </si>
  <si>
    <t>WASP-03f_m67_002.xlsx_RoiSetAuto-1.zip Distance px</t>
  </si>
  <si>
    <t>WASP-03f_m67_002.xlsx_RoiSetAuto-10.zip Distance px</t>
  </si>
  <si>
    <t>WASP-03f_m67_002.xlsx_RoiSetAuto-12.zip Distance px</t>
  </si>
  <si>
    <t>WASP-03f_m67_002.xlsx_RoiSetAuto-13.zip Distance px</t>
  </si>
  <si>
    <t>WASP-03f_m67_002.xlsx_RoiSetAuto-14.zip Distance px</t>
  </si>
  <si>
    <t>WASP-03f_m67_002.xlsx_RoiSetAuto-15.zip Distance px</t>
  </si>
  <si>
    <t>WASP-03f_m67_002.xlsx_RoiSetAuto-16.zip Distance px</t>
  </si>
  <si>
    <t>WASP-03f_m67_002.xlsx_RoiSetAuto-17.zip Distance px</t>
  </si>
  <si>
    <t>WASP-03f_m67_002.xlsx_RoiSetAuto-18.zip Distance px</t>
  </si>
  <si>
    <t>WASP-03f_m67_002.xlsx_RoiSetAuto-19.zip Distance px</t>
  </si>
  <si>
    <t>WASP-03f_m67_002.xlsx_RoiSetAuto-2.zip Distance px</t>
  </si>
  <si>
    <t>WASP-03f_m67_002.xlsx_RoiSetAuto-20.zip Distance px</t>
  </si>
  <si>
    <t>WASP-03f_m67_002.xlsx_RoiSetAuto-21.zip Distance px</t>
  </si>
  <si>
    <t>WASP-03f_m67_002.xlsx_RoiSetAuto-22.zip Distance px</t>
  </si>
  <si>
    <t>WASP-03f_m67_002.xlsx_RoiSetAuto-23.zip Distance px</t>
  </si>
  <si>
    <t>WASP-03f_m67_002.xlsx_RoiSetAuto-24.zip Distance px</t>
  </si>
  <si>
    <t>WASP-03f_m67_002.xlsx_RoiSetAuto-25.zip Distance px</t>
  </si>
  <si>
    <t>WASP-03f_m67_002.xlsx_RoiSetAuto-26.zip Distance px</t>
  </si>
  <si>
    <t>WASP-03f_m67_002.xlsx_RoiSetAuto-27.zip Distance px</t>
  </si>
  <si>
    <t>WASP-03f_m67_002.xlsx_RoiSetAuto-28.zip Distance px</t>
  </si>
  <si>
    <t>WASP-03f_m67_002.xlsx_RoiSetAuto-29.zip Distance px</t>
  </si>
  <si>
    <t>WASP-03f_m67_002.xlsx_RoiSetAuto-3.zip Distance px</t>
  </si>
  <si>
    <t>WASP-03f_m67_002.xlsx_RoiSetAuto-30.zip Distance px</t>
  </si>
  <si>
    <t>WASP-03f_m67_002.xlsx_RoiSetAuto-31.zip Distance px</t>
  </si>
  <si>
    <t>WASP-03f_m67_002.xlsx_RoiSetAuto-32.zip Distance px</t>
  </si>
  <si>
    <t>WASP-03f_m67_002.xlsx_RoiSetAuto-33.zip Distance px</t>
  </si>
  <si>
    <t>WASP-03f_m67_002.xlsx_RoiSetAuto-34.zip Distance px</t>
  </si>
  <si>
    <t>WASP-03f_m67_002.xlsx_RoiSetAuto-35.zip Distance px</t>
  </si>
  <si>
    <t>WASP-03f_m67_002.xlsx_RoiSetAuto-36.zip Distance px</t>
  </si>
  <si>
    <t>WASP-03f_m67_002.xlsx_RoiSetAuto-37.zip Distance px</t>
  </si>
  <si>
    <t>WASP-03f_m67_002.xlsx_RoiSetAuto-38.zip Distance px</t>
  </si>
  <si>
    <t>WASP-03f_m67_002.xlsx_RoiSetAuto-39.zip Distance px</t>
  </si>
  <si>
    <t>WASP-03f_m67_002.xlsx_RoiSetAuto-4.zip Distance px</t>
  </si>
  <si>
    <t>WASP-03f_m67_002.xlsx_RoiSetAuto-40.zip Distance px</t>
  </si>
  <si>
    <t>WASP-03f_m67_002.xlsx_RoiSetAuto-41.zip Distance px</t>
  </si>
  <si>
    <t>WASP-03f_m67_002.xlsx_RoiSetAuto-42.zip Distance px</t>
  </si>
  <si>
    <t>WASP-03f_m67_002.xlsx_RoiSetAuto-43.zip Distance px</t>
  </si>
  <si>
    <t>WASP-03f_m67_002.xlsx_RoiSetAuto-44.zip Distance px</t>
  </si>
  <si>
    <t>WASP-03f_m67_002.xlsx_RoiSetAuto-45.zip Distance px</t>
  </si>
  <si>
    <t>WASP-03f_m67_002.xlsx_RoiSetAuto-46.zip Distance px</t>
  </si>
  <si>
    <t>WASP-03f_m67_002.xlsx_RoiSetAuto-47.zip Distance px</t>
  </si>
  <si>
    <t>WASP-03f_m67_002.xlsx_RoiSetAuto-5.zip Distance px</t>
  </si>
  <si>
    <t>WASP-03f_m67_002.xlsx_RoiSetAuto-6.zip Distance px</t>
  </si>
  <si>
    <t>WASP-03f_m67_002.xlsx_RoiSetAuto-7.zip Distance px</t>
  </si>
  <si>
    <t>WASP-03f_m67_002.xlsx_RoiSetAuto-8.zip Distance px</t>
  </si>
  <si>
    <t>WASP-03f_m67_002.xlsx_RoiSetAuto-9.zip Distance px</t>
  </si>
  <si>
    <t>WASP-04m_m67_001.xlsx_RoiSetAuto-1.zip Distance px</t>
  </si>
  <si>
    <t>WASP-04m_m67_001.xlsx_RoiSetAuto-10.zip Distance px</t>
  </si>
  <si>
    <t>WASP-04m_m67_001.xlsx_RoiSetAuto-11.zip Distance px</t>
  </si>
  <si>
    <t>WASP-04m_m67_001.xlsx_RoiSetAuto-12.zip Distance px</t>
  </si>
  <si>
    <t>WASP-04m_m67_001.xlsx_RoiSetAuto-13.zip Distance px</t>
  </si>
  <si>
    <t>WASP-04m_m67_001.xlsx_RoiSetAuto-14.zip Distance px</t>
  </si>
  <si>
    <t>WASP-04m_m67_001.xlsx_RoiSetAuto-15.zip Distance px</t>
  </si>
  <si>
    <t>WASP-04m_m67_001.xlsx_RoiSetAuto-16.zip Distance px</t>
  </si>
  <si>
    <t>WASP-04m_m67_001.xlsx_RoiSetAuto-17.zip Distance px</t>
  </si>
  <si>
    <t>WASP-04m_m67_001.xlsx_RoiSetAuto-23.zip Distance px</t>
  </si>
  <si>
    <t>WASP-04m_m67_001.xlsx_RoiSetAuto-24.zip Distance px</t>
  </si>
  <si>
    <t>WASP-04m_m67_001.xlsx_RoiSetAuto-25.zip Distance px</t>
  </si>
  <si>
    <t>WASP-04m_m67_001.xlsx_RoiSetAuto-26.zip Distance px</t>
  </si>
  <si>
    <t>WASP-04m_m67_001.xlsx_RoiSetAuto-27.zip Distance px</t>
  </si>
  <si>
    <t>WASP-04m_m67_001.xlsx_RoiSetAuto-28.zip Distance px</t>
  </si>
  <si>
    <t>WASP-04m_m67_001.xlsx_RoiSetAuto-3.zip Distance px</t>
  </si>
  <si>
    <t>WASP-04m_m67_001.xlsx_RoiSetAuto-31.zip Distance px</t>
  </si>
  <si>
    <t>WASP-04m_m67_001.xlsx_RoiSetAuto-32.zip Distance px</t>
  </si>
  <si>
    <t>WASP-04m_m67_001.xlsx_RoiSetAuto-34.zip Distance px</t>
  </si>
  <si>
    <t>WASP-04m_m67_001.xlsx_RoiSetAuto-35.zip Distance px</t>
  </si>
  <si>
    <t>WASP-04m_m67_001.xlsx_RoiSetAuto-37.zip Distance px</t>
  </si>
  <si>
    <t>WASP-04m_m67_001.xlsx_RoiSetAuto-5.zip Distance px</t>
  </si>
  <si>
    <t>WASP-04m_m67_001.xlsx_RoiSetAuto-6.zip Distance px</t>
  </si>
  <si>
    <t>WASP-04m_m67_001.xlsx_RoiSetAuto-7.zip Distance px</t>
  </si>
  <si>
    <t>WASP-04m_m67_001.xlsx_RoiSetAuto-8.zip Distance px</t>
  </si>
  <si>
    <t>WASP-04m_m67_002.xlsx_RoiSetAuto-1.zip Distance px</t>
  </si>
  <si>
    <t>WASP-04m_m67_002.xlsx_RoiSetAuto-10.zip Distance px</t>
  </si>
  <si>
    <t>WASP-04m_m67_002.xlsx_RoiSetAuto-11.zip Distance px</t>
  </si>
  <si>
    <t>WASP-04m_m67_002.xlsx_RoiSetAuto-12.zip Distance px</t>
  </si>
  <si>
    <t>WASP-04m_m67_002.xlsx_RoiSetAuto-13.zip Distance px</t>
  </si>
  <si>
    <t>WASP-04m_m67_002.xlsx_RoiSetAuto-14.zip Distance px</t>
  </si>
  <si>
    <t>WASP-04m_m67_002.xlsx_RoiSetAuto-15.zip Distance px</t>
  </si>
  <si>
    <t>WASP-04m_m67_002.xlsx_RoiSetAuto-16.zip Distance px</t>
  </si>
  <si>
    <t>WASP-04m_m67_002.xlsx_RoiSetAuto-17.zip Distance px</t>
  </si>
  <si>
    <t>WASP-04m_m67_002.xlsx_RoiSetAuto-18.zip Distance px</t>
  </si>
  <si>
    <t>WASP-04m_m67_002.xlsx_RoiSetAuto-19.zip Distance px</t>
  </si>
  <si>
    <t>WASP-04m_m67_002.xlsx_RoiSetAuto-2.zip Distance px</t>
  </si>
  <si>
    <t>WASP-04m_m67_002.xlsx_RoiSetAuto-20.zip Distance px</t>
  </si>
  <si>
    <t>WASP-04m_m67_002.xlsx_RoiSetAuto-21.zip Distance px</t>
  </si>
  <si>
    <t>WASP-04m_m67_002.xlsx_RoiSetAuto-22.zip Distance px</t>
  </si>
  <si>
    <t>WASP-04m_m67_002.xlsx_RoiSetAuto-23.zip Distance px</t>
  </si>
  <si>
    <t>WASP-04m_m67_002.xlsx_RoiSetAuto-24.zip Distance px</t>
  </si>
  <si>
    <t>WASP-04m_m67_002.xlsx_RoiSetAuto-25.zip Distance px</t>
  </si>
  <si>
    <t>WASP-04m_m67_002.xlsx_RoiSetAuto-26.zip Distance px</t>
  </si>
  <si>
    <t>WASP-04m_m67_002.xlsx_RoiSetAuto-27.zip Distance px</t>
  </si>
  <si>
    <t>WASP-04m_m67_002.xlsx_RoiSetAuto-28.zip Distance px</t>
  </si>
  <si>
    <t>WASP-04m_m67_002.xlsx_RoiSetAuto-29.zip Distance px</t>
  </si>
  <si>
    <t>WASP-04m_m67_002.xlsx_RoiSetAuto-3.zip Distance px</t>
  </si>
  <si>
    <t>WASP-04m_m67_002.xlsx_RoiSetAuto-30.zip Distance px</t>
  </si>
  <si>
    <t>WASP-04m_m67_002.xlsx_RoiSetAuto-31.zip Distance px</t>
  </si>
  <si>
    <t>WASP-04m_m67_002.xlsx_RoiSetAuto-4.zip Distance px</t>
  </si>
  <si>
    <t>WASP-04m_m67_002.xlsx_RoiSetAuto-5.zip Distance px</t>
  </si>
  <si>
    <t>WASP-04m_m67_002.xlsx_RoiSetAuto-6.zip Distance px</t>
  </si>
  <si>
    <t>WASP-04m_m67_002.xlsx_RoiSetAuto-7.zip Distance px</t>
  </si>
  <si>
    <t>WASP-04m_m67_002.xlsx_RoiSetAuto-8.zip Distance px</t>
  </si>
  <si>
    <t>WASP-04m_m67_002.xlsx_RoiSetAuto-9.zip Distance px</t>
  </si>
  <si>
    <t>WASP-04m_m67_003.xlsx_RoiSetAuto-1.zip Distance px</t>
  </si>
  <si>
    <t>WASP-04m_m67_003.xlsx_RoiSetAuto-10.zip Distance px</t>
  </si>
  <si>
    <t>WASP-04m_m67_003.xlsx_RoiSetAuto-11.zip Distance px</t>
  </si>
  <si>
    <t>WASP-04m_m67_003.xlsx_RoiSetAuto-12.zip Distance px</t>
  </si>
  <si>
    <t>WASP-04m_m67_003.xlsx_RoiSetAuto-14.zip Distance px</t>
  </si>
  <si>
    <t>WASP-04m_m67_003.xlsx_RoiSetAuto-15.zip Distance px</t>
  </si>
  <si>
    <t>WASP-04m_m67_003.xlsx_RoiSetAuto-16.zip Distance px</t>
  </si>
  <si>
    <t>WASP-04m_m67_003.xlsx_RoiSetAuto-17.zip Distance px</t>
  </si>
  <si>
    <t>WASP-04m_m67_003.xlsx_RoiSetAuto-18.zip Distance px</t>
  </si>
  <si>
    <t>WASP-04m_m67_003.xlsx_RoiSetAuto-19.zip Distance px</t>
  </si>
  <si>
    <t>WASP-04m_m67_003.xlsx_RoiSetAuto-2.zip Distance px</t>
  </si>
  <si>
    <t>WASP-04m_m67_003.xlsx_RoiSetAuto-20.zip Distance px</t>
  </si>
  <si>
    <t>WASP-04m_m67_003.xlsx_RoiSetAuto-21.zip Distance px</t>
  </si>
  <si>
    <t>WASP-04m_m67_003.xlsx_RoiSetAuto-22.zip Distance px</t>
  </si>
  <si>
    <t>WASP-04m_m67_003.xlsx_RoiSetAuto-23.zip Distance px</t>
  </si>
  <si>
    <t>WASP-04m_m67_003.xlsx_RoiSetAuto-24.zip Distance px</t>
  </si>
  <si>
    <t>WASP-04m_m67_003.xlsx_RoiSetAuto-25.zip Distance px</t>
  </si>
  <si>
    <t>WASP-04m_m67_003.xlsx_RoiSetAuto-26.zip Distance px</t>
  </si>
  <si>
    <t>WASP-04m_m67_003.xlsx_RoiSetAuto-27.zip Distance px</t>
  </si>
  <si>
    <t>WASP-04m_m67_003.xlsx_RoiSetAuto-28.zip Distance px</t>
  </si>
  <si>
    <t>WASP-04m_m67_003.xlsx_RoiSetAuto-3.zip Distance px</t>
  </si>
  <si>
    <t>WASP-04m_m67_003.xlsx_RoiSetAuto-4.zip Distance px</t>
  </si>
  <si>
    <t>WASP-04m_m67_003.xlsx_RoiSetAuto-5.zip Distance px</t>
  </si>
  <si>
    <t>WASP-04m_m67_003.xlsx_RoiSetAuto-6.zip Distance px</t>
  </si>
  <si>
    <t>WASP-04m_m67_003.xlsx_RoiSetAuto-7.zip Distance px</t>
  </si>
  <si>
    <t>WASP-04m_m67_003.xlsx_RoiSetAuto-8.zip Distance px</t>
  </si>
  <si>
    <t>WASP-04m_m67_003.xlsx_RoiSetAuto-9.zip Distance px</t>
  </si>
  <si>
    <t>WASP-05m_m67_001.xlsx_RoiSetAuto-1.zip Distance px</t>
  </si>
  <si>
    <t>WASP-05m_m67_001.xlsx_RoiSetAuto-10.zip Distance px</t>
  </si>
  <si>
    <t>WASP-05m_m67_001.xlsx_RoiSetAuto-11.zip Distance px</t>
  </si>
  <si>
    <t>WASP-05m_m67_001.xlsx_RoiSetAuto-12.zip Distance px</t>
  </si>
  <si>
    <t>WASP-05m_m67_001.xlsx_RoiSetAuto-13.zip Distance px</t>
  </si>
  <si>
    <t>WASP-05m_m67_001.xlsx_RoiSetAuto-15.zip Distance px</t>
  </si>
  <si>
    <t>WASP-05m_m67_001.xlsx_RoiSetAuto-17.zip Distance px</t>
  </si>
  <si>
    <t>WASP-05m_m67_001.xlsx_RoiSetAuto-2.zip Distance px</t>
  </si>
  <si>
    <t>WASP-05m_m67_001.xlsx_RoiSetAuto-20.zip Distance px</t>
  </si>
  <si>
    <t>WASP-05m_m67_001.xlsx_RoiSetAuto-23.zip Distance px</t>
  </si>
  <si>
    <t>WASP-05m_m67_001.xlsx_RoiSetAuto-26.zip Distance px</t>
  </si>
  <si>
    <t>WASP-05m_m67_001.xlsx_RoiSetAuto-27.zip Distance px</t>
  </si>
  <si>
    <t>WASP-05m_m67_001.xlsx_RoiSetAuto-28.zip Distance px</t>
  </si>
  <si>
    <t>WASP-05m_m67_001.xlsx_RoiSetAuto-3.zip Distance px</t>
  </si>
  <si>
    <t>WASP-05m_m67_001.xlsx_RoiSetAuto-30.zip Distance px</t>
  </si>
  <si>
    <t>WASP-05m_m67_001.xlsx_RoiSetAuto-31.zip Distance px</t>
  </si>
  <si>
    <t>WASP-05m_m67_001.xlsx_RoiSetAuto-32.zip Distance px</t>
  </si>
  <si>
    <t>WASP-05m_m67_001.xlsx_RoiSetAuto-33.zip Distance px</t>
  </si>
  <si>
    <t>WASP-05m_m67_001.xlsx_RoiSetAuto-34.zip Distance px</t>
  </si>
  <si>
    <t>WASP-05m_m67_001.xlsx_RoiSetAuto-35.zip Distance px</t>
  </si>
  <si>
    <t>WASP-05m_m67_001.xlsx_RoiSetAuto-5.zip Distance px</t>
  </si>
  <si>
    <t>WASP-05m_m67_001.xlsx_RoiSetAuto-6.zip Distance px</t>
  </si>
  <si>
    <t>WASP-05m_m67_001.xlsx_RoiSetAuto-7.zip Distance px</t>
  </si>
  <si>
    <t>WASP-05m_m67_002.xlsx_RoiSetAuto-10.zip Distance px</t>
  </si>
  <si>
    <t>WASP-05m_m67_002.xlsx_RoiSetAuto-11.zip Distance px</t>
  </si>
  <si>
    <t>WASP-05m_m67_002.xlsx_RoiSetAuto-12.zip Distance px</t>
  </si>
  <si>
    <t>WASP-05m_m67_002.xlsx_RoiSetAuto-13.zip Distance px</t>
  </si>
  <si>
    <t>WASP-05m_m67_002.xlsx_RoiSetAuto-16.zip Distance px</t>
  </si>
  <si>
    <t>WASP-05m_m67_002.xlsx_RoiSetAuto-17.zip Distance px</t>
  </si>
  <si>
    <t>WASP-05m_m67_002.xlsx_RoiSetAuto-18.zip Distance px</t>
  </si>
  <si>
    <t>WASP-05m_m67_002.xlsx_RoiSetAuto-2.zip Distance px</t>
  </si>
  <si>
    <t>WASP-05m_m67_002.xlsx_RoiSetAuto-20.zip Distance px</t>
  </si>
  <si>
    <t>WASP-05m_m67_002.xlsx_RoiSetAuto-21.zip Distance px</t>
  </si>
  <si>
    <t>WASP-05m_m67_002.xlsx_RoiSetAuto-22.zip Distance px</t>
  </si>
  <si>
    <t>WASP-05m_m67_002.xlsx_RoiSetAuto-23.zip Distance px</t>
  </si>
  <si>
    <t>WASP-05m_m67_002.xlsx_RoiSetAuto-24.zip Distance px</t>
  </si>
  <si>
    <t>WASP-05m_m67_002.xlsx_RoiSetAuto-25.zip Distance px</t>
  </si>
  <si>
    <t>WASP-05m_m67_002.xlsx_RoiSetAuto-26.zip Distance px</t>
  </si>
  <si>
    <t>WASP-05m_m67_002.xlsx_RoiSetAuto-27.zip Distance px</t>
  </si>
  <si>
    <t>WASP-05m_m67_002.xlsx_RoiSetAuto-28.zip Distance px</t>
  </si>
  <si>
    <t>WASP-05m_m67_002.xlsx_RoiSetAuto-29.zip Distance px</t>
  </si>
  <si>
    <t>WASP-05m_m67_002.xlsx_RoiSetAuto-3.zip Distance px</t>
  </si>
  <si>
    <t>WASP-05m_m67_002.xlsx_RoiSetAuto-30.zip Distance px</t>
  </si>
  <si>
    <t>WASP-05m_m67_002.xlsx_RoiSetAuto-31.zip Distance px</t>
  </si>
  <si>
    <t>WASP-05m_m67_002.xlsx_RoiSetAuto-33.zip Distance px</t>
  </si>
  <si>
    <t>WASP-05m_m67_002.xlsx_RoiSetAuto-34.zip Distance px</t>
  </si>
  <si>
    <t>WASP-05m_m67_002.xlsx_RoiSetAuto-36.zip Distance px</t>
  </si>
  <si>
    <t>WASP-05m_m67_002.xlsx_RoiSetAuto-37.zip Distance px</t>
  </si>
  <si>
    <t>WASP-05m_m67_002.xlsx_RoiSetAuto-39.zip Distance px</t>
  </si>
  <si>
    <t>WASP-05m_m67_002.xlsx_RoiSetAuto-4.zip Distance px</t>
  </si>
  <si>
    <t>WASP-05m_m67_002.xlsx_RoiSetAuto-40.zip Distance px</t>
  </si>
  <si>
    <t>WASP-05m_m67_002.xlsx_RoiSetAuto-6.zip Distance px</t>
  </si>
  <si>
    <t>WASP-05m_m67_002.xlsx_RoiSetAuto-7.zip Distance px</t>
  </si>
  <si>
    <t>WASP-05m_m67_002.xlsx_RoiSetAuto-8.zip Distance px</t>
  </si>
  <si>
    <t>WASP-05m_m67_002.xlsx_RoiSetAuto-9.zip Distance px</t>
  </si>
  <si>
    <t>WASP-05m_m67_003.xlsx_RoiSetAuto-1.zip Distance px</t>
  </si>
  <si>
    <t>WASP-05m_m67_003.xlsx_RoiSetAuto-10.zip Distance px</t>
  </si>
  <si>
    <t>WASP-05m_m67_003.xlsx_RoiSetAuto-11.zip Distance px</t>
  </si>
  <si>
    <t>WASP-05m_m67_003.xlsx_RoiSetAuto-12.zip Distance px</t>
  </si>
  <si>
    <t>WASP-05m_m67_003.xlsx_RoiSetAuto-13.zip Distance px</t>
  </si>
  <si>
    <t>WASP-05m_m67_003.xlsx_RoiSetAuto-15.zip Distance px</t>
  </si>
  <si>
    <t>WASP-05m_m67_003.xlsx_RoiSetAuto-18.zip Distance px</t>
  </si>
  <si>
    <t>WASP-05m_m67_003.xlsx_RoiSetAuto-19.zip Distance px</t>
  </si>
  <si>
    <t>WASP-05m_m67_003.xlsx_RoiSetAuto-2.zip Distance px</t>
  </si>
  <si>
    <t>WASP-05m_m67_003.xlsx_RoiSetAuto-21.zip Distance px</t>
  </si>
  <si>
    <t>WASP-05m_m67_003.xlsx_RoiSetAuto-23.zip Distance px</t>
  </si>
  <si>
    <t>WASP-05m_m67_003.xlsx_RoiSetAuto-26.zip Distance px</t>
  </si>
  <si>
    <t>WASP-05m_m67_003.xlsx_RoiSetAuto-31.zip Distance px</t>
  </si>
  <si>
    <t>WASP-05m_m67_003.xlsx_RoiSetAuto-33.zip Distance px</t>
  </si>
  <si>
    <t>WASP-05m_m67_003.xlsx_RoiSetAuto-34.zip Distance px</t>
  </si>
  <si>
    <t>WASP-05m_m67_003.xlsx_RoiSetAuto-36.zip Distance px</t>
  </si>
  <si>
    <t>WASP-05m_m67_003.xlsx_RoiSetAuto-37.zip Distance px</t>
  </si>
  <si>
    <t>WASP-05m_m67_003.xlsx_RoiSetAuto-38.zip Distance px</t>
  </si>
  <si>
    <t>WASP-05m_m67_003.xlsx_RoiSetAuto-39.zip Distance px</t>
  </si>
  <si>
    <t>WASP-05m_m67_003.xlsx_RoiSetAuto-4.zip Distance px</t>
  </si>
  <si>
    <t>WASP-05m_m67_003.xlsx_RoiSetAuto-40.zip Distance px</t>
  </si>
  <si>
    <t>WASP-05m_m67_003.xlsx_RoiSetAuto-41.zip Distance px</t>
  </si>
  <si>
    <t>WASP-05m_m67_003.xlsx_RoiSetAuto-42.zip Distance px</t>
  </si>
  <si>
    <t>WASP-05m_m67_003.xlsx_RoiSetAuto-43.zip Distance px</t>
  </si>
  <si>
    <t>WASP-05m_m67_003.xlsx_RoiSetAuto-5.zip Distance px</t>
  </si>
  <si>
    <t>WASP-05m_m67_003.xlsx_RoiSetAuto-6.zip Distance px</t>
  </si>
  <si>
    <t>WASP-05m_m67_003.xlsx_RoiSetAuto-9.zip Distance px</t>
  </si>
  <si>
    <t>NMJMean</t>
  </si>
  <si>
    <t>NormPatchInt</t>
  </si>
  <si>
    <t>NMJArea</t>
  </si>
  <si>
    <t>CONT-01m_m67_001</t>
  </si>
  <si>
    <t>CONT</t>
  </si>
  <si>
    <t>CONT-01m_m67_002</t>
  </si>
  <si>
    <t>CONT-01m_m67_003</t>
  </si>
  <si>
    <t>CONT-02m_m67_001</t>
  </si>
  <si>
    <t>CONT-02m_m67_002</t>
  </si>
  <si>
    <t>CONT-02m_m67_003</t>
  </si>
  <si>
    <t>CONT-03m_m67_001</t>
  </si>
  <si>
    <t>CONT-03m_m67_002</t>
  </si>
  <si>
    <t>CONT-03m_m67_003</t>
  </si>
  <si>
    <t>CONT-04m_m67_001</t>
  </si>
  <si>
    <t>CONT-04m_m67_002</t>
  </si>
  <si>
    <t>CONT-05m_m67_001</t>
  </si>
  <si>
    <t>CONT-05m_m67_002</t>
  </si>
  <si>
    <t>CONT-06m_m67_002</t>
  </si>
  <si>
    <t>CONT-06m_m67_003</t>
  </si>
  <si>
    <t>WASp-01m_m67_001</t>
  </si>
  <si>
    <t>WASp-01m_m67_002</t>
  </si>
  <si>
    <t>WASp-01m_m67_003</t>
  </si>
  <si>
    <t>WASp-02m_m67_001</t>
  </si>
  <si>
    <t>WASp-02m_m67_002</t>
  </si>
  <si>
    <t>WASp-02m_m67_003</t>
  </si>
  <si>
    <t>WASP-03f_m67_001</t>
  </si>
  <si>
    <t>WASP</t>
  </si>
  <si>
    <t>WASP-03f_m67_002</t>
  </si>
  <si>
    <t>WASP-04m_m67_001</t>
  </si>
  <si>
    <t>WASP-04m_m67_002</t>
  </si>
  <si>
    <t>WASP-04m_m67_003</t>
  </si>
  <si>
    <t>WASP-05m_m67_001</t>
  </si>
  <si>
    <t>WASP-05m_m67_002</t>
  </si>
  <si>
    <t>WASP-05m_m67_003</t>
  </si>
  <si>
    <t>Frames</t>
  </si>
  <si>
    <t>MovieDuration(s)</t>
  </si>
  <si>
    <t>Intensity</t>
  </si>
  <si>
    <t>NormIntRange</t>
  </si>
  <si>
    <t>Patch/Area</t>
  </si>
  <si>
    <t>Patch/Area/100frames</t>
  </si>
  <si>
    <t>patch/um^2/s</t>
  </si>
  <si>
    <t>patch/10um2/min</t>
  </si>
  <si>
    <t>Pct4-28</t>
  </si>
  <si>
    <t>Pct32-100</t>
  </si>
  <si>
    <t>NormPatchIntensity</t>
  </si>
  <si>
    <t>Threshold/AFU:</t>
  </si>
  <si>
    <t>PT Threshold</t>
  </si>
  <si>
    <t>MovieDuration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</si>
</sst>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0"/>
  </numFmts>
  <fonts count="7">
    <font>
      <sz val="10.0"/>
      <color rgb="FF000000"/>
      <name val="Arial"/>
    </font>
    <font>
      <b/>
    </font>
    <font/>
    <font>
      <name val="Arial"/>
    </font>
    <font>
      <sz val="11.0"/>
      <color rgb="FF000000"/>
      <name val="Inconsolata"/>
    </font>
    <font>
      <b/>
      <name val="Arial"/>
    </font>
    <font>
      <sz val="11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readingOrder="0" vertical="bottom"/>
    </xf>
    <xf borderId="0" fillId="0" fontId="2" numFmtId="0" xfId="0" applyAlignment="1" applyFont="1">
      <alignment readingOrder="0"/>
    </xf>
    <xf borderId="0" fillId="0" fontId="3" numFmtId="0" xfId="0" applyAlignment="1" applyFont="1">
      <alignment vertical="bottom"/>
    </xf>
    <xf borderId="0" fillId="2" fontId="4" numFmtId="164" xfId="0" applyFill="1" applyFont="1" applyNumberFormat="1"/>
    <xf borderId="0" fillId="2" fontId="4" numFmtId="0" xfId="0" applyFont="1"/>
    <xf borderId="0" fillId="0" fontId="5" numFmtId="0" xfId="0" applyAlignment="1" applyFont="1">
      <alignment horizontal="right" vertical="bottom"/>
    </xf>
    <xf borderId="0" fillId="2" fontId="6" numFmtId="0" xfId="0" applyAlignment="1" applyFont="1">
      <alignment horizontal="right" vertical="bottom"/>
    </xf>
    <xf borderId="0" fillId="3" fontId="3" numFmtId="0" xfId="0" applyAlignment="1" applyFill="1" applyFont="1">
      <alignment vertical="bottom"/>
    </xf>
    <xf borderId="0" fillId="4" fontId="2" numFmtId="0" xfId="0" applyAlignment="1" applyFill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NMJMean Vs Duration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Regressions!$E$42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Regressions!$D$43:$D$71</c:f>
            </c:numRef>
          </c:xVal>
          <c:yVal>
            <c:numRef>
              <c:f>Regressions!$E$43:$E$71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549140"/>
        <c:axId val="1414031609"/>
      </c:scatterChart>
      <c:valAx>
        <c:axId val="209754914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14031609"/>
      </c:valAx>
      <c:valAx>
        <c:axId val="141403160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9754914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NMJMeanVsNormIntRange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Regressions!$L$42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Regressions!$K$43:$K$71</c:f>
            </c:numRef>
          </c:xVal>
          <c:yVal>
            <c:numRef>
              <c:f>Regressions!$L$43:$L$71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394226"/>
        <c:axId val="226497934"/>
      </c:scatterChart>
      <c:valAx>
        <c:axId val="165639422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26497934"/>
      </c:valAx>
      <c:valAx>
        <c:axId val="2264979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NormIntRange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5639422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NMJMean Vs PatchMean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Regressions!$I$3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Regressions!$E$4:$E$32</c:f>
            </c:numRef>
          </c:xVal>
          <c:yVal>
            <c:numRef>
              <c:f>Regressions!$I$4:$I$32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321124"/>
        <c:axId val="321013510"/>
      </c:scatterChart>
      <c:valAx>
        <c:axId val="204632112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21013510"/>
      </c:valAx>
      <c:valAx>
        <c:axId val="3210135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4632112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NMJCoV vs PatchIntensity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Regressions!$I$3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Regressions!$F$4:$F$32</c:f>
            </c:numRef>
          </c:xVal>
          <c:yVal>
            <c:numRef>
              <c:f>Regressions!$I$4:$I$32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786124"/>
        <c:axId val="1649859573"/>
      </c:scatterChart>
      <c:valAx>
        <c:axId val="93078612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49859573"/>
      </c:valAx>
      <c:valAx>
        <c:axId val="164985957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3078612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15</xdr:col>
      <xdr:colOff>47625</xdr:colOff>
      <xdr:row>21</xdr:row>
      <xdr:rowOff>1371600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15</xdr:col>
      <xdr:colOff>133350</xdr:colOff>
      <xdr:row>45</xdr:row>
      <xdr:rowOff>190500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15</xdr:col>
      <xdr:colOff>228600</xdr:colOff>
      <xdr:row>64</xdr:row>
      <xdr:rowOff>57150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15</xdr:col>
      <xdr:colOff>152400</xdr:colOff>
      <xdr:row>10</xdr:row>
      <xdr:rowOff>0</xdr:rowOff>
    </xdr:from>
    <xdr:ext cx="5715000" cy="35337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7.43"/>
    <col customWidth="1" min="4" max="4" width="9.86"/>
    <col customWidth="1" min="6" max="7" width="11.0"/>
    <col customWidth="1" min="10" max="10" width="14.14"/>
  </cols>
  <sheetData>
    <row r="1">
      <c r="D1" s="1">
        <f t="shared" ref="D1:E1" si="1">average(D4:D999)</f>
        <v>63.79851867</v>
      </c>
      <c r="E1" s="1">
        <f t="shared" si="1"/>
        <v>33.53015857</v>
      </c>
      <c r="F1" s="1"/>
      <c r="G1" s="1">
        <f t="shared" ref="G1:H1" si="2">average(G4:G999)</f>
        <v>523.166256</v>
      </c>
      <c r="H1" s="1">
        <f t="shared" si="2"/>
        <v>947.5143693</v>
      </c>
      <c r="J1" s="1">
        <f t="shared" ref="J1:K1" si="3">average(J4:J999)</f>
        <v>0.5988106667</v>
      </c>
      <c r="K1" s="1">
        <f t="shared" si="3"/>
        <v>0.3398192857</v>
      </c>
    </row>
    <row r="2">
      <c r="A2" s="2" t="s">
        <v>0</v>
      </c>
      <c r="B2" s="2" t="s">
        <v>0</v>
      </c>
      <c r="D2" s="2" t="s">
        <v>1</v>
      </c>
      <c r="E2" s="2" t="s">
        <v>1</v>
      </c>
      <c r="F2" s="2"/>
      <c r="G2" s="2" t="s">
        <v>2</v>
      </c>
      <c r="H2" s="2" t="s">
        <v>2</v>
      </c>
      <c r="I2" s="1"/>
      <c r="J2" s="2" t="s">
        <v>3</v>
      </c>
      <c r="K2" s="2" t="s">
        <v>3</v>
      </c>
    </row>
    <row r="3">
      <c r="A3" s="2" t="s">
        <v>4</v>
      </c>
      <c r="B3" s="2" t="s">
        <v>5</v>
      </c>
      <c r="D3" s="2" t="s">
        <v>4</v>
      </c>
      <c r="E3" s="2" t="s">
        <v>5</v>
      </c>
      <c r="F3" s="2"/>
      <c r="G3" s="2" t="s">
        <v>4</v>
      </c>
      <c r="H3" s="2" t="s">
        <v>5</v>
      </c>
      <c r="J3" s="2" t="s">
        <v>4</v>
      </c>
      <c r="K3" s="2" t="s">
        <v>5</v>
      </c>
    </row>
    <row r="4">
      <c r="A4" s="2" t="s">
        <v>6</v>
      </c>
      <c r="B4" s="2" t="s">
        <v>7</v>
      </c>
      <c r="D4" s="2">
        <v>114.11556</v>
      </c>
      <c r="E4" s="2">
        <v>8.21333</v>
      </c>
      <c r="F4" s="2"/>
      <c r="G4" s="2">
        <v>266.3108</v>
      </c>
      <c r="H4" s="2">
        <v>825.7684</v>
      </c>
      <c r="J4" s="2">
        <v>0.61829</v>
      </c>
      <c r="K4" s="2">
        <v>0.55762</v>
      </c>
    </row>
    <row r="5">
      <c r="A5" s="2" t="s">
        <v>8</v>
      </c>
      <c r="B5" s="2" t="s">
        <v>9</v>
      </c>
      <c r="D5" s="2">
        <v>22.27556</v>
      </c>
      <c r="E5" s="2">
        <v>13.86667</v>
      </c>
      <c r="F5" s="2"/>
      <c r="G5" s="2">
        <v>433.69992</v>
      </c>
      <c r="H5" s="2">
        <v>757.92821</v>
      </c>
      <c r="J5" s="2">
        <v>0.47196</v>
      </c>
      <c r="K5" s="2">
        <v>0.54171</v>
      </c>
    </row>
    <row r="6">
      <c r="A6" s="2" t="s">
        <v>10</v>
      </c>
      <c r="B6" s="2" t="s">
        <v>11</v>
      </c>
      <c r="D6" s="2">
        <v>81.40444</v>
      </c>
      <c r="E6" s="2">
        <v>20.64</v>
      </c>
      <c r="F6" s="2"/>
      <c r="G6" s="2">
        <v>514.10111</v>
      </c>
      <c r="H6" s="2">
        <v>768.58312</v>
      </c>
      <c r="J6" s="2">
        <v>0.81535</v>
      </c>
      <c r="K6" s="2">
        <v>0.49209</v>
      </c>
    </row>
    <row r="7">
      <c r="A7" s="2" t="s">
        <v>12</v>
      </c>
      <c r="B7" s="2" t="s">
        <v>13</v>
      </c>
      <c r="D7" s="2">
        <v>112.19556</v>
      </c>
      <c r="E7" s="2">
        <v>57.08444</v>
      </c>
      <c r="F7" s="2"/>
      <c r="G7" s="2">
        <v>752.95801</v>
      </c>
      <c r="H7" s="2">
        <v>878.76487</v>
      </c>
      <c r="J7" s="2">
        <v>0.6534</v>
      </c>
      <c r="K7" s="2">
        <v>0.5909</v>
      </c>
    </row>
    <row r="8">
      <c r="A8" s="2" t="s">
        <v>14</v>
      </c>
      <c r="B8" s="2" t="s">
        <v>15</v>
      </c>
      <c r="D8" s="2">
        <v>24.12444</v>
      </c>
      <c r="E8" s="2">
        <v>22.77333</v>
      </c>
      <c r="F8" s="2"/>
      <c r="G8" s="2">
        <v>387.29403</v>
      </c>
      <c r="H8" s="2">
        <v>1054.14286</v>
      </c>
      <c r="J8" s="2">
        <v>0.61728</v>
      </c>
      <c r="K8" s="2">
        <v>0.02476</v>
      </c>
    </row>
    <row r="9">
      <c r="A9" s="2" t="s">
        <v>16</v>
      </c>
      <c r="B9" s="2" t="s">
        <v>17</v>
      </c>
      <c r="D9" s="2">
        <v>74.77333</v>
      </c>
      <c r="E9" s="2">
        <v>26.45333</v>
      </c>
      <c r="F9" s="2"/>
      <c r="G9" s="2">
        <v>972.67047</v>
      </c>
      <c r="H9" s="2">
        <v>1511.97312</v>
      </c>
      <c r="J9" s="2">
        <v>0.67539</v>
      </c>
      <c r="K9" s="2">
        <v>0.42418</v>
      </c>
    </row>
    <row r="10">
      <c r="A10" s="2" t="s">
        <v>18</v>
      </c>
      <c r="B10" s="2" t="s">
        <v>19</v>
      </c>
      <c r="D10" s="2">
        <v>117.01333</v>
      </c>
      <c r="E10" s="2">
        <v>43.78667</v>
      </c>
      <c r="F10" s="2"/>
      <c r="G10" s="2">
        <v>483.30356</v>
      </c>
      <c r="H10" s="2">
        <v>1140.28827</v>
      </c>
      <c r="J10" s="2">
        <v>0.61637</v>
      </c>
      <c r="K10" s="2">
        <v>0.01666</v>
      </c>
    </row>
    <row r="11">
      <c r="A11" s="2" t="s">
        <v>20</v>
      </c>
      <c r="B11" s="2" t="s">
        <v>21</v>
      </c>
      <c r="D11" s="2">
        <v>42.75556</v>
      </c>
      <c r="E11" s="2">
        <v>56.56889</v>
      </c>
      <c r="F11" s="2"/>
      <c r="G11" s="2">
        <v>130.3106</v>
      </c>
      <c r="H11" s="2">
        <v>1251.0418</v>
      </c>
      <c r="J11" s="2">
        <v>0.65181</v>
      </c>
      <c r="K11" s="2">
        <v>0.51911</v>
      </c>
    </row>
    <row r="12">
      <c r="A12" s="2" t="s">
        <v>22</v>
      </c>
      <c r="B12" s="2" t="s">
        <v>23</v>
      </c>
      <c r="D12" s="2">
        <v>104.10667</v>
      </c>
      <c r="E12" s="2">
        <v>46.02667</v>
      </c>
      <c r="F12" s="2"/>
      <c r="G12" s="2">
        <v>352.49044</v>
      </c>
      <c r="H12" s="2">
        <v>952.44766</v>
      </c>
      <c r="J12" s="2">
        <v>0.6821</v>
      </c>
      <c r="K12" s="2">
        <v>0.01226</v>
      </c>
    </row>
    <row r="13">
      <c r="A13" s="2" t="s">
        <v>24</v>
      </c>
      <c r="B13" s="2" t="s">
        <v>25</v>
      </c>
      <c r="D13" s="2">
        <v>24.58667</v>
      </c>
      <c r="E13" s="2">
        <v>47.91111</v>
      </c>
      <c r="F13" s="2"/>
      <c r="G13" s="2">
        <v>426.80622</v>
      </c>
      <c r="H13" s="2">
        <v>1350.89722</v>
      </c>
      <c r="J13" s="2">
        <v>0.68233</v>
      </c>
      <c r="K13" s="2">
        <v>0.0105</v>
      </c>
    </row>
    <row r="14">
      <c r="A14" s="2" t="s">
        <v>26</v>
      </c>
      <c r="B14" s="2" t="s">
        <v>27</v>
      </c>
      <c r="D14" s="2">
        <v>63.98222</v>
      </c>
      <c r="E14" s="2">
        <v>33.06667</v>
      </c>
      <c r="F14" s="2"/>
      <c r="G14" s="2">
        <v>705.82884</v>
      </c>
      <c r="H14" s="2">
        <v>1454.43925</v>
      </c>
      <c r="J14" s="2">
        <v>0.62231</v>
      </c>
      <c r="K14" s="2">
        <v>0.01439</v>
      </c>
    </row>
    <row r="15">
      <c r="A15" s="2" t="s">
        <v>28</v>
      </c>
      <c r="B15" s="2" t="s">
        <v>29</v>
      </c>
      <c r="D15" s="2">
        <v>97.65333</v>
      </c>
      <c r="E15" s="2">
        <v>34.25778</v>
      </c>
      <c r="F15" s="2"/>
      <c r="G15" s="2">
        <v>616.82123</v>
      </c>
      <c r="H15" s="2">
        <v>485.63518</v>
      </c>
      <c r="J15" s="2">
        <v>0.67082</v>
      </c>
      <c r="K15" s="2">
        <v>0.62859</v>
      </c>
    </row>
    <row r="16">
      <c r="A16" s="2" t="s">
        <v>30</v>
      </c>
      <c r="B16" s="2" t="s">
        <v>31</v>
      </c>
      <c r="D16" s="2">
        <v>33.40444</v>
      </c>
      <c r="E16" s="2">
        <v>18.64889</v>
      </c>
      <c r="F16" s="2"/>
      <c r="G16" s="2">
        <v>499.08409</v>
      </c>
      <c r="H16" s="2">
        <v>449.98284</v>
      </c>
      <c r="J16" s="2">
        <v>0.53453</v>
      </c>
      <c r="K16" s="2">
        <v>0.44608</v>
      </c>
    </row>
    <row r="17">
      <c r="A17" s="2" t="s">
        <v>32</v>
      </c>
      <c r="B17" s="2" t="s">
        <v>33</v>
      </c>
      <c r="D17" s="2">
        <v>25.29778</v>
      </c>
      <c r="E17" s="2">
        <v>40.12444</v>
      </c>
      <c r="F17" s="2"/>
      <c r="G17" s="2">
        <v>645.2818</v>
      </c>
      <c r="H17" s="2">
        <v>383.30837</v>
      </c>
      <c r="J17" s="2">
        <v>0.02299</v>
      </c>
      <c r="K17" s="2">
        <v>0.47862</v>
      </c>
    </row>
    <row r="18">
      <c r="A18" s="2" t="s">
        <v>34</v>
      </c>
      <c r="D18" s="2">
        <v>19.28889</v>
      </c>
      <c r="F18" s="2"/>
      <c r="G18" s="2">
        <v>660.53272</v>
      </c>
      <c r="J18" s="2">
        <v>0.64723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3">
      <c r="A3" s="2" t="s">
        <v>0</v>
      </c>
      <c r="B3" s="2" t="s">
        <v>0</v>
      </c>
      <c r="D3" s="2" t="s">
        <v>1</v>
      </c>
      <c r="E3" s="2" t="s">
        <v>1</v>
      </c>
      <c r="G3" s="2" t="s">
        <v>35</v>
      </c>
      <c r="H3" s="2" t="s">
        <v>35</v>
      </c>
      <c r="J3" s="2" t="s">
        <v>36</v>
      </c>
      <c r="K3" s="2" t="s">
        <v>36</v>
      </c>
    </row>
    <row r="4">
      <c r="A4" s="2" t="s">
        <v>4</v>
      </c>
      <c r="B4" s="2" t="s">
        <v>37</v>
      </c>
      <c r="D4" s="2" t="s">
        <v>4</v>
      </c>
      <c r="E4" s="2" t="s">
        <v>37</v>
      </c>
      <c r="G4" s="2" t="s">
        <v>4</v>
      </c>
      <c r="H4" s="2" t="s">
        <v>37</v>
      </c>
      <c r="J4" s="2" t="s">
        <v>4</v>
      </c>
      <c r="K4" s="2" t="s">
        <v>37</v>
      </c>
    </row>
    <row r="5">
      <c r="A5" s="2" t="s">
        <v>6</v>
      </c>
      <c r="B5" s="2" t="s">
        <v>38</v>
      </c>
      <c r="D5" s="2">
        <v>114.773</v>
      </c>
      <c r="E5" s="2">
        <v>17.298</v>
      </c>
      <c r="G5" s="2">
        <v>266.371</v>
      </c>
      <c r="H5" s="2">
        <v>669.547</v>
      </c>
      <c r="J5" s="2">
        <v>0.625</v>
      </c>
      <c r="K5" s="2">
        <v>0.602</v>
      </c>
    </row>
    <row r="6">
      <c r="A6" s="2" t="s">
        <v>8</v>
      </c>
      <c r="B6" s="2" t="s">
        <v>39</v>
      </c>
      <c r="D6" s="2">
        <v>93.298</v>
      </c>
      <c r="E6" s="2">
        <v>16.551</v>
      </c>
      <c r="G6" s="2">
        <v>544.158</v>
      </c>
      <c r="H6" s="2">
        <v>700.881</v>
      </c>
      <c r="J6" s="2">
        <v>0.612</v>
      </c>
      <c r="K6" s="2">
        <v>0.606</v>
      </c>
    </row>
    <row r="7">
      <c r="A7" s="2" t="s">
        <v>10</v>
      </c>
      <c r="B7" s="2" t="s">
        <v>40</v>
      </c>
      <c r="D7" s="2">
        <v>82.436</v>
      </c>
      <c r="E7" s="2">
        <v>20.782</v>
      </c>
      <c r="G7" s="2">
        <v>512.031</v>
      </c>
      <c r="H7" s="2">
        <v>766.189</v>
      </c>
      <c r="J7" s="2">
        <v>0.83</v>
      </c>
      <c r="K7" s="2">
        <v>0.571</v>
      </c>
    </row>
    <row r="8">
      <c r="A8" s="2" t="s">
        <v>12</v>
      </c>
      <c r="B8" s="2" t="s">
        <v>41</v>
      </c>
      <c r="D8" s="2">
        <v>113.973</v>
      </c>
      <c r="E8" s="2">
        <v>58.044</v>
      </c>
      <c r="G8" s="2">
        <v>746.346</v>
      </c>
      <c r="H8" s="2">
        <v>874.65</v>
      </c>
      <c r="J8" s="2">
        <v>0.659</v>
      </c>
      <c r="K8" s="2">
        <v>0.618</v>
      </c>
    </row>
    <row r="9">
      <c r="A9" s="2" t="s">
        <v>14</v>
      </c>
      <c r="B9" s="2" t="s">
        <v>42</v>
      </c>
      <c r="D9" s="2">
        <v>25.244</v>
      </c>
      <c r="E9" s="2">
        <v>22.773</v>
      </c>
      <c r="G9" s="2">
        <v>379.902</v>
      </c>
      <c r="H9" s="2">
        <v>1054.143</v>
      </c>
      <c r="J9" s="2">
        <v>0.624</v>
      </c>
      <c r="K9" s="2">
        <v>0.564</v>
      </c>
    </row>
    <row r="10">
      <c r="A10" s="2" t="s">
        <v>16</v>
      </c>
      <c r="B10" s="2" t="s">
        <v>43</v>
      </c>
      <c r="D10" s="2">
        <v>82.436</v>
      </c>
      <c r="E10" s="2">
        <v>26.489</v>
      </c>
      <c r="G10" s="2">
        <v>981.915</v>
      </c>
      <c r="H10" s="2">
        <v>1510.892</v>
      </c>
      <c r="J10" s="2">
        <v>0.729</v>
      </c>
      <c r="K10" s="2">
        <v>0.451</v>
      </c>
    </row>
    <row r="11">
      <c r="A11" s="2" t="s">
        <v>18</v>
      </c>
      <c r="B11" s="2" t="s">
        <v>19</v>
      </c>
      <c r="D11" s="2">
        <v>117.049</v>
      </c>
      <c r="E11" s="2">
        <v>43.787</v>
      </c>
      <c r="G11" s="2">
        <v>483.201</v>
      </c>
      <c r="H11" s="2">
        <v>1140.288</v>
      </c>
      <c r="J11" s="2">
        <v>0.622</v>
      </c>
      <c r="K11" s="2">
        <v>0.729</v>
      </c>
    </row>
    <row r="12">
      <c r="A12" s="2" t="s">
        <v>20</v>
      </c>
      <c r="B12" s="2" t="s">
        <v>21</v>
      </c>
      <c r="D12" s="2">
        <v>43.271</v>
      </c>
      <c r="E12" s="2">
        <v>56.693</v>
      </c>
      <c r="G12" s="2">
        <v>130.655</v>
      </c>
      <c r="H12" s="2">
        <v>1249.296</v>
      </c>
      <c r="J12" s="2">
        <v>0.692</v>
      </c>
      <c r="K12" s="2">
        <v>0.52</v>
      </c>
    </row>
    <row r="13">
      <c r="A13" s="2" t="s">
        <v>22</v>
      </c>
      <c r="B13" s="2" t="s">
        <v>23</v>
      </c>
      <c r="D13" s="2">
        <v>105.902</v>
      </c>
      <c r="E13" s="2">
        <v>46.027</v>
      </c>
      <c r="G13" s="2">
        <v>352.207</v>
      </c>
      <c r="H13" s="2">
        <v>952.448</v>
      </c>
      <c r="J13" s="2">
        <v>0.695</v>
      </c>
      <c r="K13" s="2">
        <v>0.564</v>
      </c>
    </row>
    <row r="14">
      <c r="A14" s="2" t="s">
        <v>24</v>
      </c>
      <c r="B14" s="2" t="s">
        <v>25</v>
      </c>
      <c r="D14" s="2">
        <v>40.462</v>
      </c>
      <c r="E14" s="2">
        <v>47.911</v>
      </c>
      <c r="G14" s="2">
        <v>413.078</v>
      </c>
      <c r="H14" s="2">
        <v>1350.897</v>
      </c>
      <c r="J14" s="2">
        <v>0.658</v>
      </c>
      <c r="K14" s="2">
        <v>0.503</v>
      </c>
    </row>
    <row r="15">
      <c r="A15" s="2" t="s">
        <v>26</v>
      </c>
      <c r="B15" s="2" t="s">
        <v>27</v>
      </c>
      <c r="D15" s="2">
        <v>64.196</v>
      </c>
      <c r="E15" s="2">
        <v>33.067</v>
      </c>
      <c r="G15" s="2">
        <v>704.578</v>
      </c>
      <c r="H15" s="2">
        <v>1454.439</v>
      </c>
      <c r="J15" s="2">
        <v>0.64</v>
      </c>
      <c r="K15" s="2">
        <v>0.476</v>
      </c>
    </row>
    <row r="16">
      <c r="A16" s="2" t="s">
        <v>28</v>
      </c>
      <c r="B16" s="2" t="s">
        <v>29</v>
      </c>
      <c r="D16" s="2">
        <v>104.889</v>
      </c>
      <c r="E16" s="2">
        <v>34.756</v>
      </c>
      <c r="G16" s="2">
        <v>597.205</v>
      </c>
      <c r="H16" s="2">
        <v>483.609</v>
      </c>
      <c r="J16" s="2">
        <v>0.687</v>
      </c>
      <c r="K16" s="2">
        <v>0.629</v>
      </c>
    </row>
    <row r="17">
      <c r="A17" s="2" t="s">
        <v>30</v>
      </c>
      <c r="B17" s="2" t="s">
        <v>31</v>
      </c>
      <c r="D17" s="2">
        <v>46.347</v>
      </c>
      <c r="E17" s="2">
        <v>46.098</v>
      </c>
      <c r="G17" s="2">
        <v>563.308</v>
      </c>
      <c r="H17" s="2">
        <v>419.925</v>
      </c>
      <c r="J17" s="2">
        <v>0.577</v>
      </c>
      <c r="K17" s="2">
        <v>0.486</v>
      </c>
    </row>
    <row r="18">
      <c r="A18" s="2" t="s">
        <v>44</v>
      </c>
      <c r="B18" s="2" t="s">
        <v>33</v>
      </c>
      <c r="D18" s="2">
        <v>27.431</v>
      </c>
      <c r="E18" s="2">
        <v>44.622</v>
      </c>
      <c r="G18" s="2">
        <v>638.715</v>
      </c>
      <c r="H18" s="2">
        <v>385.663</v>
      </c>
      <c r="J18" s="2">
        <v>0.477</v>
      </c>
      <c r="K18" s="2">
        <v>0.488</v>
      </c>
    </row>
    <row r="19">
      <c r="A19" s="2" t="s">
        <v>32</v>
      </c>
      <c r="D19" s="2">
        <v>25.298</v>
      </c>
      <c r="G19" s="2">
        <v>645.282</v>
      </c>
      <c r="J19" s="2">
        <v>0.582</v>
      </c>
    </row>
    <row r="20">
      <c r="A20" s="2" t="s">
        <v>34</v>
      </c>
      <c r="D20" s="2">
        <v>19.52</v>
      </c>
      <c r="G20" s="2">
        <v>656.566</v>
      </c>
      <c r="J20" s="2">
        <v>0.654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9.43"/>
    <col customWidth="1" min="2" max="2" width="19.29"/>
  </cols>
  <sheetData>
    <row r="3">
      <c r="A3" s="2" t="s">
        <v>45</v>
      </c>
      <c r="B3" s="2" t="s">
        <v>46</v>
      </c>
      <c r="C3" s="2" t="s">
        <v>47</v>
      </c>
      <c r="D3" s="2" t="s">
        <v>48</v>
      </c>
      <c r="E3" s="2" t="s">
        <v>49</v>
      </c>
      <c r="F3" s="2" t="s">
        <v>50</v>
      </c>
    </row>
    <row r="4">
      <c r="A4" s="2" t="s">
        <v>51</v>
      </c>
      <c r="B4" s="3" t="str">
        <f t="shared" ref="B4:B998" si="1">LEFT(A4,16)</f>
        <v>CONT-01m_m67_001</v>
      </c>
      <c r="C4" s="3" t="str">
        <f t="shared" ref="C4:C998" si="2">LEFT(B4,4)</f>
        <v>CONT</v>
      </c>
      <c r="D4" s="2">
        <v>16.0</v>
      </c>
      <c r="E4" s="2">
        <v>3905.647025</v>
      </c>
      <c r="F4" s="2">
        <v>0.766228023384</v>
      </c>
      <c r="I4" s="2" t="s">
        <v>4</v>
      </c>
      <c r="J4" s="2" t="s">
        <v>52</v>
      </c>
    </row>
    <row r="5">
      <c r="A5" s="2" t="s">
        <v>53</v>
      </c>
      <c r="B5" s="3" t="str">
        <f t="shared" si="1"/>
        <v>CONT-01m_m67_001</v>
      </c>
      <c r="C5" s="3" t="str">
        <f t="shared" si="2"/>
        <v>CONT</v>
      </c>
      <c r="D5" s="2">
        <v>32.0</v>
      </c>
      <c r="E5" s="2">
        <v>2492.19585</v>
      </c>
      <c r="F5" s="2">
        <v>0.853160838062</v>
      </c>
      <c r="H5" s="4" t="s">
        <v>54</v>
      </c>
      <c r="I5" s="5">
        <f>countifs($C:$C,"cont",$D:$D,"&lt;32")/countif($C:$C, "cont")*100</f>
        <v>48.37799718</v>
      </c>
      <c r="J5" s="5">
        <f>countifs($C:$C,"WASP",$D:$D,"&lt;32")/countif($C:$C, "WASP")*100</f>
        <v>49.3006993</v>
      </c>
    </row>
    <row r="6">
      <c r="A6" s="2" t="s">
        <v>55</v>
      </c>
      <c r="B6" s="3" t="str">
        <f t="shared" si="1"/>
        <v>CONT-01m_m67_001</v>
      </c>
      <c r="C6" s="3" t="str">
        <f t="shared" si="2"/>
        <v>CONT</v>
      </c>
      <c r="D6" s="2">
        <v>84.0</v>
      </c>
      <c r="E6" s="2">
        <v>3775.3657381</v>
      </c>
      <c r="F6" s="2">
        <v>1.59287918501</v>
      </c>
      <c r="H6" s="4" t="s">
        <v>56</v>
      </c>
      <c r="I6" s="5">
        <f>countifs($C:$C,"cont",$D:$D,"&gt;28",$D:$D,"&lt;104")/countif($C:$C, "cont")*100</f>
        <v>45.13399154</v>
      </c>
      <c r="J6" s="5">
        <f>countifs($C:$C,"WASP",$D:$D,"&gt;28",$D:$D,"&lt;104")/countif($C:$C, "WASP")*100</f>
        <v>38.81118881</v>
      </c>
    </row>
    <row r="7">
      <c r="A7" s="2" t="s">
        <v>57</v>
      </c>
      <c r="B7" s="3" t="str">
        <f t="shared" si="1"/>
        <v>CONT-01m_m67_001</v>
      </c>
      <c r="C7" s="3" t="str">
        <f t="shared" si="2"/>
        <v>CONT</v>
      </c>
      <c r="D7" s="2">
        <v>92.0</v>
      </c>
      <c r="E7" s="2">
        <v>4143.47968261</v>
      </c>
      <c r="F7" s="2">
        <v>0.792230746003</v>
      </c>
      <c r="H7" s="4" t="s">
        <v>58</v>
      </c>
      <c r="I7" s="5">
        <f>countifs($C:$C,"cont",$D:$D,"&gt;100")/countif($C:$C, "cont")*100</f>
        <v>6.488011283</v>
      </c>
      <c r="J7" s="5">
        <f>countifs($C:$C,"WASP",$D:$D,"&gt;100")/countif($C:$C, "WASP")*100</f>
        <v>11.88811189</v>
      </c>
    </row>
    <row r="8">
      <c r="A8" s="2" t="s">
        <v>59</v>
      </c>
      <c r="B8" s="3" t="str">
        <f t="shared" si="1"/>
        <v>CONT-01m_m67_001</v>
      </c>
      <c r="C8" s="3" t="str">
        <f t="shared" si="2"/>
        <v>CONT</v>
      </c>
      <c r="D8" s="2">
        <v>20.0</v>
      </c>
      <c r="E8" s="2">
        <v>2988.07944</v>
      </c>
      <c r="F8" s="2">
        <v>0.694621258128</v>
      </c>
    </row>
    <row r="9">
      <c r="A9" s="2" t="s">
        <v>60</v>
      </c>
      <c r="B9" s="3" t="str">
        <f t="shared" si="1"/>
        <v>CONT-01m_m67_001</v>
      </c>
      <c r="C9" s="3" t="str">
        <f t="shared" si="2"/>
        <v>CONT</v>
      </c>
      <c r="D9" s="2">
        <v>16.0</v>
      </c>
      <c r="E9" s="2">
        <v>2431.9244</v>
      </c>
      <c r="F9" s="2">
        <v>0.265422148814</v>
      </c>
    </row>
    <row r="10">
      <c r="A10" s="2" t="s">
        <v>61</v>
      </c>
      <c r="B10" s="3" t="str">
        <f t="shared" si="1"/>
        <v>CONT-01m_m67_001</v>
      </c>
      <c r="C10" s="3" t="str">
        <f t="shared" si="2"/>
        <v>CONT</v>
      </c>
      <c r="D10" s="2">
        <v>28.0</v>
      </c>
      <c r="E10" s="2">
        <v>3456.5637</v>
      </c>
      <c r="F10" s="2">
        <v>0.983599926135</v>
      </c>
    </row>
    <row r="11">
      <c r="A11" s="2" t="s">
        <v>62</v>
      </c>
      <c r="B11" s="3" t="str">
        <f t="shared" si="1"/>
        <v>CONT-01m_m67_001</v>
      </c>
      <c r="C11" s="3" t="str">
        <f t="shared" si="2"/>
        <v>CONT</v>
      </c>
      <c r="D11" s="2">
        <v>60.0</v>
      </c>
      <c r="E11" s="2">
        <v>3372.51885333</v>
      </c>
      <c r="F11" s="2">
        <v>0.637985106554</v>
      </c>
    </row>
    <row r="12">
      <c r="A12" s="2" t="s">
        <v>63</v>
      </c>
      <c r="B12" s="3" t="str">
        <f t="shared" si="1"/>
        <v>CONT-01m_m67_001</v>
      </c>
      <c r="C12" s="3" t="str">
        <f t="shared" si="2"/>
        <v>CONT</v>
      </c>
      <c r="D12" s="2">
        <v>48.0</v>
      </c>
      <c r="E12" s="2">
        <v>2941.5376</v>
      </c>
      <c r="F12" s="2">
        <v>1.18416167789</v>
      </c>
    </row>
    <row r="13">
      <c r="A13" s="2" t="s">
        <v>64</v>
      </c>
      <c r="B13" s="3" t="str">
        <f t="shared" si="1"/>
        <v>CONT-01m_m67_001</v>
      </c>
      <c r="C13" s="3" t="str">
        <f t="shared" si="2"/>
        <v>CONT</v>
      </c>
      <c r="D13" s="2">
        <v>16.0</v>
      </c>
      <c r="E13" s="2">
        <v>2893.8598</v>
      </c>
      <c r="F13" s="2">
        <v>0.608972487195</v>
      </c>
    </row>
    <row r="14">
      <c r="A14" s="2" t="s">
        <v>65</v>
      </c>
      <c r="B14" s="3" t="str">
        <f t="shared" si="1"/>
        <v>CONT-01m_m67_001</v>
      </c>
      <c r="C14" s="3" t="str">
        <f t="shared" si="2"/>
        <v>CONT</v>
      </c>
      <c r="D14" s="2">
        <v>148.0</v>
      </c>
      <c r="E14" s="2">
        <v>4127.62118919</v>
      </c>
      <c r="F14" s="2">
        <v>1.25597356501</v>
      </c>
    </row>
    <row r="15">
      <c r="A15" s="2" t="s">
        <v>66</v>
      </c>
      <c r="B15" s="3" t="str">
        <f t="shared" si="1"/>
        <v>CONT-01m_m67_001</v>
      </c>
      <c r="C15" s="3" t="str">
        <f t="shared" si="2"/>
        <v>CONT</v>
      </c>
      <c r="D15" s="2">
        <v>52.0</v>
      </c>
      <c r="E15" s="2">
        <v>3294.19919231</v>
      </c>
      <c r="F15" s="2">
        <v>0.884195833331</v>
      </c>
    </row>
    <row r="16">
      <c r="A16" s="2" t="s">
        <v>67</v>
      </c>
      <c r="B16" s="3" t="str">
        <f t="shared" si="1"/>
        <v>CONT-01m_m67_001</v>
      </c>
      <c r="C16" s="3" t="str">
        <f t="shared" si="2"/>
        <v>CONT</v>
      </c>
      <c r="D16" s="2">
        <v>16.0</v>
      </c>
      <c r="E16" s="2">
        <v>3000.525125</v>
      </c>
      <c r="F16" s="2">
        <v>0.256592385641</v>
      </c>
    </row>
    <row r="17">
      <c r="A17" s="2" t="s">
        <v>68</v>
      </c>
      <c r="B17" s="3" t="str">
        <f t="shared" si="1"/>
        <v>CONT-01m_m67_001</v>
      </c>
      <c r="C17" s="3" t="str">
        <f t="shared" si="2"/>
        <v>CONT</v>
      </c>
      <c r="D17" s="2">
        <v>16.0</v>
      </c>
      <c r="E17" s="2">
        <v>4016.2584</v>
      </c>
      <c r="F17" s="2">
        <v>0.553480871649</v>
      </c>
    </row>
    <row r="18">
      <c r="A18" s="2" t="s">
        <v>69</v>
      </c>
      <c r="B18" s="3" t="str">
        <f t="shared" si="1"/>
        <v>CONT-01m_m67_001</v>
      </c>
      <c r="C18" s="3" t="str">
        <f t="shared" si="2"/>
        <v>CONT</v>
      </c>
      <c r="D18" s="2">
        <v>32.0</v>
      </c>
      <c r="E18" s="2">
        <v>2706.019425</v>
      </c>
      <c r="F18" s="2">
        <v>0.809772051064</v>
      </c>
    </row>
    <row r="19">
      <c r="A19" s="2" t="s">
        <v>70</v>
      </c>
      <c r="B19" s="3" t="str">
        <f t="shared" si="1"/>
        <v>CONT-01m_m67_001</v>
      </c>
      <c r="C19" s="3" t="str">
        <f t="shared" si="2"/>
        <v>CONT</v>
      </c>
      <c r="D19" s="2">
        <v>56.0</v>
      </c>
      <c r="E19" s="2">
        <v>4213.07727857</v>
      </c>
      <c r="F19" s="2">
        <v>1.48957395866</v>
      </c>
    </row>
    <row r="20">
      <c r="A20" s="2" t="s">
        <v>71</v>
      </c>
      <c r="B20" s="3" t="str">
        <f t="shared" si="1"/>
        <v>CONT-01m_m67_001</v>
      </c>
      <c r="C20" s="3" t="str">
        <f t="shared" si="2"/>
        <v>CONT</v>
      </c>
      <c r="D20" s="2">
        <v>16.0</v>
      </c>
      <c r="E20" s="2">
        <v>3344.912875</v>
      </c>
      <c r="F20" s="2">
        <v>0.402055315118</v>
      </c>
    </row>
    <row r="21">
      <c r="A21" s="2" t="s">
        <v>72</v>
      </c>
      <c r="B21" s="3" t="str">
        <f t="shared" si="1"/>
        <v>CONT-01m_m67_001</v>
      </c>
      <c r="C21" s="3" t="str">
        <f t="shared" si="2"/>
        <v>CONT</v>
      </c>
      <c r="D21" s="2">
        <v>16.0</v>
      </c>
      <c r="E21" s="2">
        <v>3048.966775</v>
      </c>
      <c r="F21" s="2">
        <v>0.159436240495</v>
      </c>
    </row>
    <row r="22">
      <c r="A22" s="2" t="s">
        <v>73</v>
      </c>
      <c r="B22" s="3" t="str">
        <f t="shared" si="1"/>
        <v>CONT-01m_m67_001</v>
      </c>
      <c r="C22" s="3" t="str">
        <f t="shared" si="2"/>
        <v>CONT</v>
      </c>
      <c r="D22" s="2">
        <v>40.0</v>
      </c>
      <c r="E22" s="2">
        <v>3053.51266</v>
      </c>
      <c r="F22" s="2">
        <v>0.779001911851</v>
      </c>
    </row>
    <row r="23">
      <c r="A23" s="2" t="s">
        <v>74</v>
      </c>
      <c r="B23" s="3" t="str">
        <f t="shared" si="1"/>
        <v>CONT-01m_m67_001</v>
      </c>
      <c r="C23" s="3" t="str">
        <f t="shared" si="2"/>
        <v>CONT</v>
      </c>
      <c r="D23" s="2">
        <v>88.0</v>
      </c>
      <c r="E23" s="2">
        <v>3138.14859091</v>
      </c>
      <c r="F23" s="2">
        <v>1.06304536046</v>
      </c>
    </row>
    <row r="24">
      <c r="A24" s="2" t="s">
        <v>75</v>
      </c>
      <c r="B24" s="3" t="str">
        <f t="shared" si="1"/>
        <v>CONT-01m_m67_001</v>
      </c>
      <c r="C24" s="3" t="str">
        <f t="shared" si="2"/>
        <v>CONT</v>
      </c>
      <c r="D24" s="2">
        <v>24.0</v>
      </c>
      <c r="E24" s="2">
        <v>2363.31398333</v>
      </c>
      <c r="F24" s="2">
        <v>0.338690375314</v>
      </c>
    </row>
    <row r="25">
      <c r="A25" s="2" t="s">
        <v>76</v>
      </c>
      <c r="B25" s="3" t="str">
        <f t="shared" si="1"/>
        <v>CONT-01m_m67_001</v>
      </c>
      <c r="C25" s="3" t="str">
        <f t="shared" si="2"/>
        <v>CONT</v>
      </c>
      <c r="D25" s="2">
        <v>28.0</v>
      </c>
      <c r="E25" s="2">
        <v>2754.80677143</v>
      </c>
      <c r="F25" s="2">
        <v>0.520973091429</v>
      </c>
    </row>
    <row r="26">
      <c r="A26" s="2" t="s">
        <v>77</v>
      </c>
      <c r="B26" s="3" t="str">
        <f t="shared" si="1"/>
        <v>CONT-01m_m67_001</v>
      </c>
      <c r="C26" s="3" t="str">
        <f t="shared" si="2"/>
        <v>CONT</v>
      </c>
      <c r="D26" s="2">
        <v>20.0</v>
      </c>
      <c r="E26" s="2">
        <v>3749.2402</v>
      </c>
      <c r="F26" s="2">
        <v>0.511695249614</v>
      </c>
    </row>
    <row r="27">
      <c r="A27" s="2" t="s">
        <v>78</v>
      </c>
      <c r="B27" s="3" t="str">
        <f t="shared" si="1"/>
        <v>CONT-01m_m67_001</v>
      </c>
      <c r="C27" s="3" t="str">
        <f t="shared" si="2"/>
        <v>CONT</v>
      </c>
      <c r="D27" s="2">
        <v>16.0</v>
      </c>
      <c r="E27" s="2">
        <v>2547.488775</v>
      </c>
      <c r="F27" s="2">
        <v>0.933357988987</v>
      </c>
    </row>
    <row r="28">
      <c r="A28" s="2" t="s">
        <v>79</v>
      </c>
      <c r="B28" s="3" t="str">
        <f t="shared" si="1"/>
        <v>CONT-01m_m67_001</v>
      </c>
      <c r="C28" s="3" t="str">
        <f t="shared" si="2"/>
        <v>CONT</v>
      </c>
      <c r="D28" s="2">
        <v>24.0</v>
      </c>
      <c r="E28" s="2">
        <v>2461.8233</v>
      </c>
      <c r="F28" s="2">
        <v>0.385377212085</v>
      </c>
    </row>
    <row r="29">
      <c r="A29" s="2" t="s">
        <v>80</v>
      </c>
      <c r="B29" s="3" t="str">
        <f t="shared" si="1"/>
        <v>CONT-01m_m67_001</v>
      </c>
      <c r="C29" s="3" t="str">
        <f t="shared" si="2"/>
        <v>CONT</v>
      </c>
      <c r="D29" s="2">
        <v>16.0</v>
      </c>
      <c r="E29" s="2">
        <v>2816.0997</v>
      </c>
      <c r="F29" s="2">
        <v>0.306010934201</v>
      </c>
    </row>
    <row r="30">
      <c r="A30" s="2" t="s">
        <v>81</v>
      </c>
      <c r="B30" s="3" t="str">
        <f t="shared" si="1"/>
        <v>CONT-01m_m67_001</v>
      </c>
      <c r="C30" s="3" t="str">
        <f t="shared" si="2"/>
        <v>CONT</v>
      </c>
      <c r="D30" s="2">
        <v>28.0</v>
      </c>
      <c r="E30" s="2">
        <v>2658.49214286</v>
      </c>
      <c r="F30" s="2">
        <v>0.731815403415</v>
      </c>
    </row>
    <row r="31">
      <c r="A31" s="2" t="s">
        <v>82</v>
      </c>
      <c r="B31" s="3" t="str">
        <f t="shared" si="1"/>
        <v>CONT-01m_m67_001</v>
      </c>
      <c r="C31" s="3" t="str">
        <f t="shared" si="2"/>
        <v>CONT</v>
      </c>
      <c r="D31" s="2">
        <v>40.0</v>
      </c>
      <c r="E31" s="2">
        <v>3249.86325</v>
      </c>
      <c r="F31" s="2">
        <v>0.821755869266</v>
      </c>
    </row>
    <row r="32">
      <c r="A32" s="2" t="s">
        <v>83</v>
      </c>
      <c r="B32" s="3" t="str">
        <f t="shared" si="1"/>
        <v>CONT-01m_m67_001</v>
      </c>
      <c r="C32" s="3" t="str">
        <f t="shared" si="2"/>
        <v>CONT</v>
      </c>
      <c r="D32" s="2">
        <v>36.0</v>
      </c>
      <c r="E32" s="2">
        <v>3075.6191</v>
      </c>
      <c r="F32" s="2">
        <v>0.447612774937</v>
      </c>
    </row>
    <row r="33">
      <c r="A33" s="2" t="s">
        <v>84</v>
      </c>
      <c r="B33" s="3" t="str">
        <f t="shared" si="1"/>
        <v>CONT-01m_m67_001</v>
      </c>
      <c r="C33" s="3" t="str">
        <f t="shared" si="2"/>
        <v>CONT</v>
      </c>
      <c r="D33" s="2">
        <v>156.0</v>
      </c>
      <c r="E33" s="2">
        <v>5583.44115897</v>
      </c>
      <c r="F33" s="2">
        <v>1.4075308356</v>
      </c>
    </row>
    <row r="34">
      <c r="A34" s="2" t="s">
        <v>85</v>
      </c>
      <c r="B34" s="3" t="str">
        <f t="shared" si="1"/>
        <v>CONT-01m_m67_001</v>
      </c>
      <c r="C34" s="3" t="str">
        <f t="shared" si="2"/>
        <v>CONT</v>
      </c>
      <c r="D34" s="2">
        <v>24.0</v>
      </c>
      <c r="E34" s="2">
        <v>3252.39105</v>
      </c>
      <c r="F34" s="2">
        <v>0.946495809598</v>
      </c>
    </row>
    <row r="35">
      <c r="A35" s="2" t="s">
        <v>86</v>
      </c>
      <c r="B35" s="3" t="str">
        <f t="shared" si="1"/>
        <v>CONT-01m_m67_001</v>
      </c>
      <c r="C35" s="3" t="str">
        <f t="shared" si="2"/>
        <v>CONT</v>
      </c>
      <c r="D35" s="2">
        <v>144.0</v>
      </c>
      <c r="E35" s="2">
        <v>3103.85840833</v>
      </c>
      <c r="F35" s="2">
        <v>1.03345877228</v>
      </c>
    </row>
    <row r="36">
      <c r="A36" s="2" t="s">
        <v>87</v>
      </c>
      <c r="B36" s="3" t="str">
        <f t="shared" si="1"/>
        <v>CONT-01m_m67_001</v>
      </c>
      <c r="C36" s="3" t="str">
        <f t="shared" si="2"/>
        <v>CONT</v>
      </c>
      <c r="D36" s="2">
        <v>44.0</v>
      </c>
      <c r="E36" s="2">
        <v>3461.11461818</v>
      </c>
      <c r="F36" s="2">
        <v>0.604260803446</v>
      </c>
    </row>
    <row r="37">
      <c r="A37" s="2" t="s">
        <v>88</v>
      </c>
      <c r="B37" s="3" t="str">
        <f t="shared" si="1"/>
        <v>CONT-01m_m67_001</v>
      </c>
      <c r="C37" s="3" t="str">
        <f t="shared" si="2"/>
        <v>CONT</v>
      </c>
      <c r="D37" s="2">
        <v>28.0</v>
      </c>
      <c r="E37" s="2">
        <v>3207.35805714</v>
      </c>
      <c r="F37" s="2">
        <v>0.864357284284</v>
      </c>
    </row>
    <row r="38">
      <c r="A38" s="2" t="s">
        <v>89</v>
      </c>
      <c r="B38" s="3" t="str">
        <f t="shared" si="1"/>
        <v>CONT-01m_m67_001</v>
      </c>
      <c r="C38" s="3" t="str">
        <f t="shared" si="2"/>
        <v>CONT</v>
      </c>
      <c r="D38" s="2">
        <v>56.0</v>
      </c>
      <c r="E38" s="2">
        <v>3639.57654286</v>
      </c>
      <c r="F38" s="2">
        <v>0.926690278466</v>
      </c>
    </row>
    <row r="39">
      <c r="A39" s="2" t="s">
        <v>90</v>
      </c>
      <c r="B39" s="3" t="str">
        <f t="shared" si="1"/>
        <v>CONT-01m_m67_001</v>
      </c>
      <c r="C39" s="3" t="str">
        <f t="shared" si="2"/>
        <v>CONT</v>
      </c>
      <c r="D39" s="2">
        <v>96.0</v>
      </c>
      <c r="E39" s="2">
        <v>4131.6093375</v>
      </c>
      <c r="F39" s="2">
        <v>0.979854015542</v>
      </c>
    </row>
    <row r="40">
      <c r="A40" s="2" t="s">
        <v>91</v>
      </c>
      <c r="B40" s="3" t="str">
        <f t="shared" si="1"/>
        <v>CONT-01m_m67_001</v>
      </c>
      <c r="C40" s="3" t="str">
        <f t="shared" si="2"/>
        <v>CONT</v>
      </c>
      <c r="D40" s="2">
        <v>16.0</v>
      </c>
      <c r="E40" s="2">
        <v>2780.125975</v>
      </c>
      <c r="F40" s="2">
        <v>0.829658555311</v>
      </c>
    </row>
    <row r="41">
      <c r="A41" s="2" t="s">
        <v>92</v>
      </c>
      <c r="B41" s="3" t="str">
        <f t="shared" si="1"/>
        <v>CONT-01m_m67_001</v>
      </c>
      <c r="C41" s="3" t="str">
        <f t="shared" si="2"/>
        <v>CONT</v>
      </c>
      <c r="D41" s="2">
        <v>20.0</v>
      </c>
      <c r="E41" s="2">
        <v>3638.4889</v>
      </c>
      <c r="F41" s="2">
        <v>0.80562697333</v>
      </c>
    </row>
    <row r="42">
      <c r="A42" s="2" t="s">
        <v>93</v>
      </c>
      <c r="B42" s="3" t="str">
        <f t="shared" si="1"/>
        <v>CONT-01m_m67_001</v>
      </c>
      <c r="C42" s="3" t="str">
        <f t="shared" si="2"/>
        <v>CONT</v>
      </c>
      <c r="D42" s="2">
        <v>16.0</v>
      </c>
      <c r="E42" s="2">
        <v>2479.347325</v>
      </c>
      <c r="F42" s="2">
        <v>0.504996773697</v>
      </c>
    </row>
    <row r="43">
      <c r="A43" s="2" t="s">
        <v>94</v>
      </c>
      <c r="B43" s="3" t="str">
        <f t="shared" si="1"/>
        <v>CONT-01m_m67_001</v>
      </c>
      <c r="C43" s="3" t="str">
        <f t="shared" si="2"/>
        <v>CONT</v>
      </c>
      <c r="D43" s="2">
        <v>76.0</v>
      </c>
      <c r="E43" s="2">
        <v>3625.77785789</v>
      </c>
      <c r="F43" s="2">
        <v>0.752608986802</v>
      </c>
    </row>
    <row r="44">
      <c r="A44" s="2" t="s">
        <v>95</v>
      </c>
      <c r="B44" s="3" t="str">
        <f t="shared" si="1"/>
        <v>CONT-01m_m67_001</v>
      </c>
      <c r="C44" s="3" t="str">
        <f t="shared" si="2"/>
        <v>CONT</v>
      </c>
      <c r="D44" s="2">
        <v>40.0</v>
      </c>
      <c r="E44" s="2">
        <v>3491.55575</v>
      </c>
      <c r="F44" s="2">
        <v>0.911841462076</v>
      </c>
    </row>
    <row r="45">
      <c r="A45" s="2" t="s">
        <v>96</v>
      </c>
      <c r="B45" s="3" t="str">
        <f t="shared" si="1"/>
        <v>CONT-01m_m67_001</v>
      </c>
      <c r="C45" s="3" t="str">
        <f t="shared" si="2"/>
        <v>CONT</v>
      </c>
      <c r="D45" s="2">
        <v>16.0</v>
      </c>
      <c r="E45" s="2">
        <v>3176.81835</v>
      </c>
      <c r="F45" s="2">
        <v>0.578825352101</v>
      </c>
    </row>
    <row r="46">
      <c r="A46" s="2" t="s">
        <v>97</v>
      </c>
      <c r="B46" s="3" t="str">
        <f t="shared" si="1"/>
        <v>CONT-01m_m67_001</v>
      </c>
      <c r="C46" s="3" t="str">
        <f t="shared" si="2"/>
        <v>CONT</v>
      </c>
      <c r="D46" s="2">
        <v>112.0</v>
      </c>
      <c r="E46" s="2">
        <v>3847.77761429</v>
      </c>
      <c r="F46" s="2">
        <v>1.18987055879</v>
      </c>
    </row>
    <row r="47">
      <c r="A47" s="2" t="s">
        <v>98</v>
      </c>
      <c r="B47" s="3" t="str">
        <f t="shared" si="1"/>
        <v>CONT-01m_m67_001</v>
      </c>
      <c r="C47" s="3" t="str">
        <f t="shared" si="2"/>
        <v>CONT</v>
      </c>
      <c r="D47" s="2">
        <v>16.0</v>
      </c>
      <c r="E47" s="2">
        <v>1829.434275</v>
      </c>
      <c r="F47" s="2">
        <v>0.560962923907</v>
      </c>
    </row>
    <row r="48">
      <c r="A48" s="2" t="s">
        <v>99</v>
      </c>
      <c r="B48" s="3" t="str">
        <f t="shared" si="1"/>
        <v>CONT-01m_m67_001</v>
      </c>
      <c r="C48" s="3" t="str">
        <f t="shared" si="2"/>
        <v>CONT</v>
      </c>
      <c r="D48" s="2">
        <v>64.0</v>
      </c>
      <c r="E48" s="2">
        <v>3726.6363375</v>
      </c>
      <c r="F48" s="2">
        <v>1.0125855217</v>
      </c>
    </row>
    <row r="49">
      <c r="A49" s="2" t="s">
        <v>100</v>
      </c>
      <c r="B49" s="3" t="str">
        <f t="shared" si="1"/>
        <v>CONT-01m_m67_001</v>
      </c>
      <c r="C49" s="3" t="str">
        <f t="shared" si="2"/>
        <v>CONT</v>
      </c>
      <c r="D49" s="2">
        <v>36.0</v>
      </c>
      <c r="E49" s="2">
        <v>3826.9174</v>
      </c>
      <c r="F49" s="2">
        <v>0.571029283255</v>
      </c>
    </row>
    <row r="50">
      <c r="A50" s="2" t="s">
        <v>101</v>
      </c>
      <c r="B50" s="3" t="str">
        <f t="shared" si="1"/>
        <v>CONT-01m_m67_001</v>
      </c>
      <c r="C50" s="3" t="str">
        <f t="shared" si="2"/>
        <v>CONT</v>
      </c>
      <c r="D50" s="2">
        <v>28.0</v>
      </c>
      <c r="E50" s="2">
        <v>2031.56951429</v>
      </c>
      <c r="F50" s="2">
        <v>0.945463390001</v>
      </c>
    </row>
    <row r="51">
      <c r="A51" s="2" t="s">
        <v>102</v>
      </c>
      <c r="B51" s="3" t="str">
        <f t="shared" si="1"/>
        <v>CONT-01m_m67_001</v>
      </c>
      <c r="C51" s="3" t="str">
        <f t="shared" si="2"/>
        <v>CONT</v>
      </c>
      <c r="D51" s="2">
        <v>148.0</v>
      </c>
      <c r="E51" s="2">
        <v>7278.22058919</v>
      </c>
      <c r="F51" s="2">
        <v>0.891210759624</v>
      </c>
    </row>
    <row r="52">
      <c r="A52" s="2" t="s">
        <v>103</v>
      </c>
      <c r="B52" s="3" t="str">
        <f t="shared" si="1"/>
        <v>CONT-01m_m67_001</v>
      </c>
      <c r="C52" s="3" t="str">
        <f t="shared" si="2"/>
        <v>CONT</v>
      </c>
      <c r="D52" s="2">
        <v>68.0</v>
      </c>
      <c r="E52" s="2">
        <v>5260.9256</v>
      </c>
      <c r="F52" s="2">
        <v>1.84603388043</v>
      </c>
    </row>
    <row r="53">
      <c r="A53" s="2" t="s">
        <v>104</v>
      </c>
      <c r="B53" s="3" t="str">
        <f t="shared" si="1"/>
        <v>CONT-01m_m67_001</v>
      </c>
      <c r="C53" s="3" t="str">
        <f t="shared" si="2"/>
        <v>CONT</v>
      </c>
      <c r="D53" s="2">
        <v>28.0</v>
      </c>
      <c r="E53" s="2">
        <v>3057.57724286</v>
      </c>
      <c r="F53" s="2">
        <v>0.202102596572</v>
      </c>
    </row>
    <row r="54">
      <c r="A54" s="2" t="s">
        <v>105</v>
      </c>
      <c r="B54" s="3" t="str">
        <f t="shared" si="1"/>
        <v>CONT-01m_m67_001</v>
      </c>
      <c r="C54" s="3" t="str">
        <f t="shared" si="2"/>
        <v>CONT</v>
      </c>
      <c r="D54" s="2">
        <v>40.0</v>
      </c>
      <c r="E54" s="2">
        <v>3535.51823</v>
      </c>
      <c r="F54" s="2">
        <v>0.999944044978</v>
      </c>
    </row>
    <row r="55">
      <c r="A55" s="2" t="s">
        <v>106</v>
      </c>
      <c r="B55" s="3" t="str">
        <f t="shared" si="1"/>
        <v>CONT-01m_m67_001</v>
      </c>
      <c r="C55" s="3" t="str">
        <f t="shared" si="2"/>
        <v>CONT</v>
      </c>
      <c r="D55" s="2">
        <v>24.0</v>
      </c>
      <c r="E55" s="2">
        <v>2203.2496</v>
      </c>
      <c r="F55" s="2">
        <v>0.315074379226</v>
      </c>
    </row>
    <row r="56">
      <c r="A56" s="2" t="s">
        <v>107</v>
      </c>
      <c r="B56" s="3" t="str">
        <f t="shared" si="1"/>
        <v>CONT-01m_m67_001</v>
      </c>
      <c r="C56" s="3" t="str">
        <f t="shared" si="2"/>
        <v>CONT</v>
      </c>
      <c r="D56" s="2">
        <v>36.0</v>
      </c>
      <c r="E56" s="2">
        <v>5159.92675556</v>
      </c>
      <c r="F56" s="2">
        <v>0.869854537212</v>
      </c>
    </row>
    <row r="57">
      <c r="A57" s="2" t="s">
        <v>108</v>
      </c>
      <c r="B57" s="3" t="str">
        <f t="shared" si="1"/>
        <v>CONT-01m_m67_001</v>
      </c>
      <c r="C57" s="3" t="str">
        <f t="shared" si="2"/>
        <v>CONT</v>
      </c>
      <c r="D57" s="2">
        <v>28.0</v>
      </c>
      <c r="E57" s="2">
        <v>3198.97637143</v>
      </c>
      <c r="F57" s="2">
        <v>0.79874644365</v>
      </c>
    </row>
    <row r="58">
      <c r="A58" s="2" t="s">
        <v>109</v>
      </c>
      <c r="B58" s="3" t="str">
        <f t="shared" si="1"/>
        <v>CONT-01m_m67_001</v>
      </c>
      <c r="C58" s="3" t="str">
        <f t="shared" si="2"/>
        <v>CONT</v>
      </c>
      <c r="D58" s="2">
        <v>68.0</v>
      </c>
      <c r="E58" s="2">
        <v>3665.44675294</v>
      </c>
      <c r="F58" s="2">
        <v>1.03868462881</v>
      </c>
    </row>
    <row r="59">
      <c r="A59" s="2" t="s">
        <v>110</v>
      </c>
      <c r="B59" s="3" t="str">
        <f t="shared" si="1"/>
        <v>CONT-01m_m67_001</v>
      </c>
      <c r="C59" s="3" t="str">
        <f t="shared" si="2"/>
        <v>CONT</v>
      </c>
      <c r="D59" s="2">
        <v>48.0</v>
      </c>
      <c r="E59" s="2">
        <v>3074.63848333</v>
      </c>
      <c r="F59" s="2">
        <v>0.726624776249</v>
      </c>
    </row>
    <row r="60">
      <c r="A60" s="2" t="s">
        <v>111</v>
      </c>
      <c r="B60" s="3" t="str">
        <f t="shared" si="1"/>
        <v>CONT-01m_m67_001</v>
      </c>
      <c r="C60" s="3" t="str">
        <f t="shared" si="2"/>
        <v>CONT</v>
      </c>
      <c r="D60" s="2">
        <v>28.0</v>
      </c>
      <c r="E60" s="2">
        <v>3060.22282857</v>
      </c>
      <c r="F60" s="2">
        <v>0.554092232817</v>
      </c>
    </row>
    <row r="61">
      <c r="A61" s="2" t="s">
        <v>112</v>
      </c>
      <c r="B61" s="3" t="str">
        <f t="shared" si="1"/>
        <v>CONT-01m_m67_001</v>
      </c>
      <c r="C61" s="3" t="str">
        <f t="shared" si="2"/>
        <v>CONT</v>
      </c>
      <c r="D61" s="2">
        <v>60.0</v>
      </c>
      <c r="E61" s="2">
        <v>4401.16517333</v>
      </c>
      <c r="F61" s="2">
        <v>0.822344801311</v>
      </c>
    </row>
    <row r="62">
      <c r="A62" s="2" t="s">
        <v>113</v>
      </c>
      <c r="B62" s="3" t="str">
        <f t="shared" si="1"/>
        <v>CONT-01m_m67_001</v>
      </c>
      <c r="C62" s="3" t="str">
        <f t="shared" si="2"/>
        <v>CONT</v>
      </c>
      <c r="D62" s="2">
        <v>20.0</v>
      </c>
      <c r="E62" s="2">
        <v>2436.25042</v>
      </c>
      <c r="F62" s="2">
        <v>0.630933334021</v>
      </c>
    </row>
    <row r="63">
      <c r="A63" s="2" t="s">
        <v>114</v>
      </c>
      <c r="B63" s="3" t="str">
        <f t="shared" si="1"/>
        <v>CONT-01m_m67_001</v>
      </c>
      <c r="C63" s="3" t="str">
        <f t="shared" si="2"/>
        <v>CONT</v>
      </c>
      <c r="D63" s="2">
        <v>28.0</v>
      </c>
      <c r="E63" s="2">
        <v>2711.03334286</v>
      </c>
      <c r="F63" s="2">
        <v>1.16975470197</v>
      </c>
    </row>
    <row r="64">
      <c r="A64" s="2" t="s">
        <v>115</v>
      </c>
      <c r="B64" s="3" t="str">
        <f t="shared" si="1"/>
        <v>CONT-01m_m67_001</v>
      </c>
      <c r="C64" s="3" t="str">
        <f t="shared" si="2"/>
        <v>CONT</v>
      </c>
      <c r="D64" s="2">
        <v>16.0</v>
      </c>
      <c r="E64" s="2">
        <v>2956.444925</v>
      </c>
      <c r="F64" s="2">
        <v>0.396167129682</v>
      </c>
    </row>
    <row r="65">
      <c r="A65" s="2" t="s">
        <v>116</v>
      </c>
      <c r="B65" s="3" t="str">
        <f t="shared" si="1"/>
        <v>CONT-01m_m67_001</v>
      </c>
      <c r="C65" s="3" t="str">
        <f t="shared" si="2"/>
        <v>CONT</v>
      </c>
      <c r="D65" s="2">
        <v>24.0</v>
      </c>
      <c r="E65" s="2">
        <v>2472.1903</v>
      </c>
      <c r="F65" s="2">
        <v>0.679457888011</v>
      </c>
    </row>
    <row r="66">
      <c r="A66" s="2" t="s">
        <v>117</v>
      </c>
      <c r="B66" s="3" t="str">
        <f t="shared" si="1"/>
        <v>CONT-01m_m67_001</v>
      </c>
      <c r="C66" s="3" t="str">
        <f t="shared" si="2"/>
        <v>CONT</v>
      </c>
      <c r="D66" s="2">
        <v>16.0</v>
      </c>
      <c r="E66" s="2">
        <v>3550.457775</v>
      </c>
      <c r="F66" s="2">
        <v>0.694332183686</v>
      </c>
    </row>
    <row r="67">
      <c r="A67" s="2" t="s">
        <v>118</v>
      </c>
      <c r="B67" s="3" t="str">
        <f t="shared" si="1"/>
        <v>CONT-01m_m67_001</v>
      </c>
      <c r="C67" s="3" t="str">
        <f t="shared" si="2"/>
        <v>CONT</v>
      </c>
      <c r="D67" s="2">
        <v>28.0</v>
      </c>
      <c r="E67" s="2">
        <v>3385.47942857</v>
      </c>
      <c r="F67" s="2">
        <v>1.01640667817</v>
      </c>
    </row>
    <row r="68">
      <c r="A68" s="2" t="s">
        <v>119</v>
      </c>
      <c r="B68" s="3" t="str">
        <f t="shared" si="1"/>
        <v>CONT-01m_m67_001</v>
      </c>
      <c r="C68" s="3" t="str">
        <f t="shared" si="2"/>
        <v>CONT</v>
      </c>
      <c r="D68" s="2">
        <v>24.0</v>
      </c>
      <c r="E68" s="2">
        <v>5003.77685</v>
      </c>
      <c r="F68" s="2">
        <v>0.706761813329</v>
      </c>
    </row>
    <row r="69">
      <c r="A69" s="2" t="s">
        <v>120</v>
      </c>
      <c r="B69" s="3" t="str">
        <f t="shared" si="1"/>
        <v>CONT-01m_m67_001</v>
      </c>
      <c r="C69" s="3" t="str">
        <f t="shared" si="2"/>
        <v>CONT</v>
      </c>
      <c r="D69" s="2">
        <v>28.0</v>
      </c>
      <c r="E69" s="2">
        <v>3292.14668571</v>
      </c>
      <c r="F69" s="2">
        <v>0.630569594304</v>
      </c>
    </row>
    <row r="70">
      <c r="A70" s="2" t="s">
        <v>121</v>
      </c>
      <c r="B70" s="3" t="str">
        <f t="shared" si="1"/>
        <v>CONT-01m_m67_001</v>
      </c>
      <c r="C70" s="3" t="str">
        <f t="shared" si="2"/>
        <v>CONT</v>
      </c>
      <c r="D70" s="2">
        <v>16.0</v>
      </c>
      <c r="E70" s="2">
        <v>2593.81305</v>
      </c>
      <c r="F70" s="2">
        <v>0.385169509422</v>
      </c>
    </row>
    <row r="71">
      <c r="A71" s="2" t="s">
        <v>122</v>
      </c>
      <c r="B71" s="3" t="str">
        <f t="shared" si="1"/>
        <v>CONT-01m_m67_001</v>
      </c>
      <c r="C71" s="3" t="str">
        <f t="shared" si="2"/>
        <v>CONT</v>
      </c>
      <c r="D71" s="2">
        <v>20.0</v>
      </c>
      <c r="E71" s="2">
        <v>2613.74096</v>
      </c>
      <c r="F71" s="2">
        <v>0.32138942338</v>
      </c>
    </row>
    <row r="72">
      <c r="A72" s="2" t="s">
        <v>123</v>
      </c>
      <c r="B72" s="3" t="str">
        <f t="shared" si="1"/>
        <v>CONT-01m_m67_001</v>
      </c>
      <c r="C72" s="3" t="str">
        <f t="shared" si="2"/>
        <v>CONT</v>
      </c>
      <c r="D72" s="2">
        <v>92.0</v>
      </c>
      <c r="E72" s="2">
        <v>6024.22595652</v>
      </c>
      <c r="F72" s="2">
        <v>1.04565359026</v>
      </c>
    </row>
    <row r="73">
      <c r="A73" s="2" t="s">
        <v>124</v>
      </c>
      <c r="B73" s="3" t="str">
        <f t="shared" si="1"/>
        <v>CONT-01m_m67_001</v>
      </c>
      <c r="C73" s="3" t="str">
        <f t="shared" si="2"/>
        <v>CONT</v>
      </c>
      <c r="D73" s="2">
        <v>24.0</v>
      </c>
      <c r="E73" s="2">
        <v>2984.75545</v>
      </c>
      <c r="F73" s="2">
        <v>0.873710775869</v>
      </c>
    </row>
    <row r="74">
      <c r="A74" s="2" t="s">
        <v>125</v>
      </c>
      <c r="B74" s="3" t="str">
        <f t="shared" si="1"/>
        <v>CONT-01m_m67_001</v>
      </c>
      <c r="C74" s="3" t="str">
        <f t="shared" si="2"/>
        <v>CONT</v>
      </c>
      <c r="D74" s="2">
        <v>16.0</v>
      </c>
      <c r="E74" s="2">
        <v>2456.00725</v>
      </c>
      <c r="F74" s="2">
        <v>0.573406857818</v>
      </c>
    </row>
    <row r="75">
      <c r="A75" s="2" t="s">
        <v>126</v>
      </c>
      <c r="B75" s="3" t="str">
        <f t="shared" si="1"/>
        <v>CONT-01m_m67_001</v>
      </c>
      <c r="C75" s="3" t="str">
        <f t="shared" si="2"/>
        <v>CONT</v>
      </c>
      <c r="D75" s="2">
        <v>16.0</v>
      </c>
      <c r="E75" s="2">
        <v>2926.0927</v>
      </c>
      <c r="F75" s="2">
        <v>0.778140555834</v>
      </c>
    </row>
    <row r="76">
      <c r="A76" s="2" t="s">
        <v>127</v>
      </c>
      <c r="B76" s="3" t="str">
        <f t="shared" si="1"/>
        <v>CONT-01m_m67_001</v>
      </c>
      <c r="C76" s="3" t="str">
        <f t="shared" si="2"/>
        <v>CONT</v>
      </c>
      <c r="D76" s="2">
        <v>36.0</v>
      </c>
      <c r="E76" s="2">
        <v>4140.03095556</v>
      </c>
      <c r="F76" s="2">
        <v>0.573672377211</v>
      </c>
    </row>
    <row r="77">
      <c r="A77" s="2" t="s">
        <v>128</v>
      </c>
      <c r="B77" s="3" t="str">
        <f t="shared" si="1"/>
        <v>CONT-01m_m67_002</v>
      </c>
      <c r="C77" s="3" t="str">
        <f t="shared" si="2"/>
        <v>CONT</v>
      </c>
      <c r="D77" s="2">
        <v>60.0</v>
      </c>
      <c r="E77" s="2">
        <v>7337.30483333</v>
      </c>
      <c r="F77" s="2">
        <v>0.989335071241</v>
      </c>
    </row>
    <row r="78">
      <c r="A78" s="2" t="s">
        <v>129</v>
      </c>
      <c r="B78" s="3" t="str">
        <f t="shared" si="1"/>
        <v>CONT-01m_m67_002</v>
      </c>
      <c r="C78" s="3" t="str">
        <f t="shared" si="2"/>
        <v>CONT</v>
      </c>
      <c r="D78" s="2">
        <v>24.0</v>
      </c>
      <c r="E78" s="2">
        <v>6497.70905</v>
      </c>
      <c r="F78" s="2">
        <v>0.549369719778</v>
      </c>
    </row>
    <row r="79">
      <c r="A79" s="2" t="s">
        <v>130</v>
      </c>
      <c r="B79" s="3" t="str">
        <f t="shared" si="1"/>
        <v>CONT-01m_m67_002</v>
      </c>
      <c r="C79" s="3" t="str">
        <f t="shared" si="2"/>
        <v>CONT</v>
      </c>
      <c r="D79" s="2">
        <v>16.0</v>
      </c>
      <c r="E79" s="2">
        <v>4061.787375</v>
      </c>
      <c r="F79" s="2">
        <v>0.182042517674</v>
      </c>
    </row>
    <row r="80">
      <c r="A80" s="2" t="s">
        <v>131</v>
      </c>
      <c r="B80" s="3" t="str">
        <f t="shared" si="1"/>
        <v>CONT-01m_m67_002</v>
      </c>
      <c r="C80" s="3" t="str">
        <f t="shared" si="2"/>
        <v>CONT</v>
      </c>
      <c r="D80" s="2">
        <v>16.0</v>
      </c>
      <c r="E80" s="2">
        <v>3634.197775</v>
      </c>
      <c r="F80" s="2">
        <v>0.395602080297</v>
      </c>
    </row>
    <row r="81">
      <c r="A81" s="2" t="s">
        <v>132</v>
      </c>
      <c r="B81" s="3" t="str">
        <f t="shared" si="1"/>
        <v>CONT-01m_m67_002</v>
      </c>
      <c r="C81" s="3" t="str">
        <f t="shared" si="2"/>
        <v>CONT</v>
      </c>
      <c r="D81" s="2">
        <v>28.0</v>
      </c>
      <c r="E81" s="2">
        <v>4311.49708571</v>
      </c>
      <c r="F81" s="2">
        <v>1.03091801099</v>
      </c>
    </row>
    <row r="82">
      <c r="A82" s="2" t="s">
        <v>133</v>
      </c>
      <c r="B82" s="3" t="str">
        <f t="shared" si="1"/>
        <v>CONT-01m_m67_002</v>
      </c>
      <c r="C82" s="3" t="str">
        <f t="shared" si="2"/>
        <v>CONT</v>
      </c>
      <c r="D82" s="2">
        <v>84.0</v>
      </c>
      <c r="E82" s="2">
        <v>7933.70634762</v>
      </c>
      <c r="F82" s="2">
        <v>1.33123264679</v>
      </c>
    </row>
    <row r="83">
      <c r="A83" s="2" t="s">
        <v>134</v>
      </c>
      <c r="B83" s="3" t="str">
        <f t="shared" si="1"/>
        <v>CONT-01m_m67_002</v>
      </c>
      <c r="C83" s="3" t="str">
        <f t="shared" si="2"/>
        <v>CONT</v>
      </c>
      <c r="D83" s="2">
        <v>28.0</v>
      </c>
      <c r="E83" s="2">
        <v>5030.1008</v>
      </c>
      <c r="F83" s="2">
        <v>0.583608483552</v>
      </c>
    </row>
    <row r="84">
      <c r="A84" s="2" t="s">
        <v>135</v>
      </c>
      <c r="B84" s="3" t="str">
        <f t="shared" si="1"/>
        <v>CONT-01m_m67_002</v>
      </c>
      <c r="C84" s="3" t="str">
        <f t="shared" si="2"/>
        <v>CONT</v>
      </c>
      <c r="D84" s="2">
        <v>28.0</v>
      </c>
      <c r="E84" s="2">
        <v>3968.86171429</v>
      </c>
      <c r="F84" s="2">
        <v>0.851954651841</v>
      </c>
    </row>
    <row r="85">
      <c r="A85" s="2" t="s">
        <v>136</v>
      </c>
      <c r="B85" s="3" t="str">
        <f t="shared" si="1"/>
        <v>CONT-01m_m67_002</v>
      </c>
      <c r="C85" s="3" t="str">
        <f t="shared" si="2"/>
        <v>CONT</v>
      </c>
      <c r="D85" s="2">
        <v>44.0</v>
      </c>
      <c r="E85" s="2">
        <v>5040.82318182</v>
      </c>
      <c r="F85" s="2">
        <v>0.776255496149</v>
      </c>
    </row>
    <row r="86">
      <c r="A86" s="2" t="s">
        <v>137</v>
      </c>
      <c r="B86" s="3" t="str">
        <f t="shared" si="1"/>
        <v>CONT-01m_m67_002</v>
      </c>
      <c r="C86" s="3" t="str">
        <f t="shared" si="2"/>
        <v>CONT</v>
      </c>
      <c r="D86" s="2">
        <v>20.0</v>
      </c>
      <c r="E86" s="2">
        <v>4556.69368</v>
      </c>
      <c r="F86" s="2">
        <v>0.690301964735</v>
      </c>
    </row>
    <row r="87">
      <c r="A87" s="2" t="s">
        <v>138</v>
      </c>
      <c r="B87" s="3" t="str">
        <f t="shared" si="1"/>
        <v>CONT-01m_m67_002</v>
      </c>
      <c r="C87" s="3" t="str">
        <f t="shared" si="2"/>
        <v>CONT</v>
      </c>
      <c r="D87" s="2">
        <v>36.0</v>
      </c>
      <c r="E87" s="2">
        <v>4909.95907778</v>
      </c>
      <c r="F87" s="2">
        <v>0.898423862627</v>
      </c>
    </row>
    <row r="88">
      <c r="A88" s="2" t="s">
        <v>139</v>
      </c>
      <c r="B88" s="3" t="str">
        <f t="shared" si="1"/>
        <v>CONT-01m_m67_002</v>
      </c>
      <c r="C88" s="3" t="str">
        <f t="shared" si="2"/>
        <v>CONT</v>
      </c>
      <c r="D88" s="2">
        <v>16.0</v>
      </c>
      <c r="E88" s="2">
        <v>5668.7013</v>
      </c>
      <c r="F88" s="2">
        <v>0.1643754805</v>
      </c>
    </row>
    <row r="89">
      <c r="A89" s="2" t="s">
        <v>140</v>
      </c>
      <c r="B89" s="3" t="str">
        <f t="shared" si="1"/>
        <v>CONT-01m_m67_002</v>
      </c>
      <c r="C89" s="3" t="str">
        <f t="shared" si="2"/>
        <v>CONT</v>
      </c>
      <c r="D89" s="2">
        <v>80.0</v>
      </c>
      <c r="E89" s="2">
        <v>5454.31299</v>
      </c>
      <c r="F89" s="2">
        <v>1.05658439671</v>
      </c>
    </row>
    <row r="90">
      <c r="A90" s="2" t="s">
        <v>141</v>
      </c>
      <c r="B90" s="3" t="str">
        <f t="shared" si="1"/>
        <v>CONT-01m_m67_002</v>
      </c>
      <c r="C90" s="3" t="str">
        <f t="shared" si="2"/>
        <v>CONT</v>
      </c>
      <c r="D90" s="2">
        <v>28.0</v>
      </c>
      <c r="E90" s="2">
        <v>4960.51874286</v>
      </c>
      <c r="F90" s="2">
        <v>0.859422496113</v>
      </c>
    </row>
    <row r="91">
      <c r="A91" s="2" t="s">
        <v>142</v>
      </c>
      <c r="B91" s="3" t="str">
        <f t="shared" si="1"/>
        <v>CONT-01m_m67_002</v>
      </c>
      <c r="C91" s="3" t="str">
        <f t="shared" si="2"/>
        <v>CONT</v>
      </c>
      <c r="D91" s="2">
        <v>180.0</v>
      </c>
      <c r="E91" s="2">
        <v>11233.5758511</v>
      </c>
      <c r="F91" s="2">
        <v>1.50878912687</v>
      </c>
    </row>
    <row r="92">
      <c r="A92" s="2" t="s">
        <v>143</v>
      </c>
      <c r="B92" s="3" t="str">
        <f t="shared" si="1"/>
        <v>CONT-01m_m67_002</v>
      </c>
      <c r="C92" s="3" t="str">
        <f t="shared" si="2"/>
        <v>CONT</v>
      </c>
      <c r="D92" s="2">
        <v>40.0</v>
      </c>
      <c r="E92" s="2">
        <v>7032.42061</v>
      </c>
      <c r="F92" s="2">
        <v>0.481287665756</v>
      </c>
    </row>
    <row r="93">
      <c r="A93" s="2" t="s">
        <v>144</v>
      </c>
      <c r="B93" s="3" t="str">
        <f t="shared" si="1"/>
        <v>CONT-01m_m67_002</v>
      </c>
      <c r="C93" s="3" t="str">
        <f t="shared" si="2"/>
        <v>CONT</v>
      </c>
      <c r="D93" s="2">
        <v>24.0</v>
      </c>
      <c r="E93" s="2">
        <v>6639.90521667</v>
      </c>
      <c r="F93" s="2">
        <v>0.897696037142</v>
      </c>
    </row>
    <row r="94">
      <c r="A94" s="2" t="s">
        <v>145</v>
      </c>
      <c r="B94" s="3" t="str">
        <f t="shared" si="1"/>
        <v>CONT-01m_m67_002</v>
      </c>
      <c r="C94" s="3" t="str">
        <f t="shared" si="2"/>
        <v>CONT</v>
      </c>
      <c r="D94" s="2">
        <v>32.0</v>
      </c>
      <c r="E94" s="2">
        <v>4693.713425</v>
      </c>
      <c r="F94" s="2">
        <v>0.419125907756</v>
      </c>
    </row>
    <row r="95">
      <c r="A95" s="2" t="s">
        <v>146</v>
      </c>
      <c r="B95" s="3" t="str">
        <f t="shared" si="1"/>
        <v>CONT-01m_m67_002</v>
      </c>
      <c r="C95" s="3" t="str">
        <f t="shared" si="2"/>
        <v>CONT</v>
      </c>
      <c r="D95" s="2">
        <v>20.0</v>
      </c>
      <c r="E95" s="2">
        <v>5003.06506</v>
      </c>
      <c r="F95" s="2">
        <v>0.396637176651</v>
      </c>
    </row>
    <row r="96">
      <c r="A96" s="2" t="s">
        <v>147</v>
      </c>
      <c r="B96" s="3" t="str">
        <f t="shared" si="1"/>
        <v>CONT-01m_m67_002</v>
      </c>
      <c r="C96" s="3" t="str">
        <f t="shared" si="2"/>
        <v>CONT</v>
      </c>
      <c r="D96" s="2">
        <v>16.0</v>
      </c>
      <c r="E96" s="2">
        <v>3412.15025</v>
      </c>
      <c r="F96" s="2">
        <v>0.300390054629</v>
      </c>
    </row>
    <row r="97">
      <c r="A97" s="2" t="s">
        <v>148</v>
      </c>
      <c r="B97" s="3" t="str">
        <f t="shared" si="1"/>
        <v>CONT-01m_m67_002</v>
      </c>
      <c r="C97" s="3" t="str">
        <f t="shared" si="2"/>
        <v>CONT</v>
      </c>
      <c r="D97" s="2">
        <v>44.0</v>
      </c>
      <c r="E97" s="2">
        <v>5980.15246364</v>
      </c>
      <c r="F97" s="2">
        <v>0.664351958275</v>
      </c>
    </row>
    <row r="98">
      <c r="A98" s="2" t="s">
        <v>149</v>
      </c>
      <c r="B98" s="3" t="str">
        <f t="shared" si="1"/>
        <v>CONT-01m_m67_002</v>
      </c>
      <c r="C98" s="3" t="str">
        <f t="shared" si="2"/>
        <v>CONT</v>
      </c>
      <c r="D98" s="2">
        <v>180.0</v>
      </c>
      <c r="E98" s="2">
        <v>8904.53138222</v>
      </c>
      <c r="F98" s="2">
        <v>1.60100183694</v>
      </c>
    </row>
    <row r="99">
      <c r="A99" s="2" t="s">
        <v>150</v>
      </c>
      <c r="B99" s="3" t="str">
        <f t="shared" si="1"/>
        <v>CONT-01m_m67_002</v>
      </c>
      <c r="C99" s="3" t="str">
        <f t="shared" si="2"/>
        <v>CONT</v>
      </c>
      <c r="D99" s="2">
        <v>28.0</v>
      </c>
      <c r="E99" s="2">
        <v>3836.81827143</v>
      </c>
      <c r="F99" s="2">
        <v>0.592547636913</v>
      </c>
    </row>
    <row r="100">
      <c r="A100" s="2" t="s">
        <v>151</v>
      </c>
      <c r="B100" s="3" t="str">
        <f t="shared" si="1"/>
        <v>CONT-01m_m67_002</v>
      </c>
      <c r="C100" s="3" t="str">
        <f t="shared" si="2"/>
        <v>CONT</v>
      </c>
      <c r="D100" s="2">
        <v>20.0</v>
      </c>
      <c r="E100" s="2">
        <v>4406.74398</v>
      </c>
      <c r="F100" s="2">
        <v>0.451556548107</v>
      </c>
    </row>
    <row r="101">
      <c r="A101" s="2" t="s">
        <v>152</v>
      </c>
      <c r="B101" s="3" t="str">
        <f t="shared" si="1"/>
        <v>CONT-01m_m67_002</v>
      </c>
      <c r="C101" s="3" t="str">
        <f t="shared" si="2"/>
        <v>CONT</v>
      </c>
      <c r="D101" s="2">
        <v>16.0</v>
      </c>
      <c r="E101" s="2">
        <v>5258.994575</v>
      </c>
      <c r="F101" s="2">
        <v>0.525357872232</v>
      </c>
    </row>
    <row r="102">
      <c r="A102" s="2" t="s">
        <v>153</v>
      </c>
      <c r="B102" s="3" t="str">
        <f t="shared" si="1"/>
        <v>CONT-01m_m67_002</v>
      </c>
      <c r="C102" s="3" t="str">
        <f t="shared" si="2"/>
        <v>CONT</v>
      </c>
      <c r="D102" s="2">
        <v>24.0</v>
      </c>
      <c r="E102" s="2">
        <v>4760.79168333</v>
      </c>
      <c r="F102" s="2">
        <v>0.66422650062</v>
      </c>
    </row>
    <row r="103">
      <c r="A103" s="2" t="s">
        <v>154</v>
      </c>
      <c r="B103" s="3" t="str">
        <f t="shared" si="1"/>
        <v>CONT-01m_m67_002</v>
      </c>
      <c r="C103" s="3" t="str">
        <f t="shared" si="2"/>
        <v>CONT</v>
      </c>
      <c r="D103" s="2">
        <v>36.0</v>
      </c>
      <c r="E103" s="2">
        <v>5458.04516667</v>
      </c>
      <c r="F103" s="2">
        <v>0.736712719887</v>
      </c>
    </row>
    <row r="104">
      <c r="A104" s="2" t="s">
        <v>155</v>
      </c>
      <c r="B104" s="3" t="str">
        <f t="shared" si="1"/>
        <v>CONT-01m_m67_002</v>
      </c>
      <c r="C104" s="3" t="str">
        <f t="shared" si="2"/>
        <v>CONT</v>
      </c>
      <c r="D104" s="2">
        <v>16.0</v>
      </c>
      <c r="E104" s="2">
        <v>5749.577925</v>
      </c>
      <c r="F104" s="2">
        <v>0.753460402922</v>
      </c>
    </row>
    <row r="105">
      <c r="A105" s="2" t="s">
        <v>156</v>
      </c>
      <c r="B105" s="3" t="str">
        <f t="shared" si="1"/>
        <v>CONT-01m_m67_002</v>
      </c>
      <c r="C105" s="3" t="str">
        <f t="shared" si="2"/>
        <v>CONT</v>
      </c>
      <c r="D105" s="2">
        <v>20.0</v>
      </c>
      <c r="E105" s="2">
        <v>6766.4578</v>
      </c>
      <c r="F105" s="2">
        <v>0.267974611472</v>
      </c>
    </row>
    <row r="106">
      <c r="A106" s="2" t="s">
        <v>157</v>
      </c>
      <c r="B106" s="3" t="str">
        <f t="shared" si="1"/>
        <v>CONT-01m_m67_002</v>
      </c>
      <c r="C106" s="3" t="str">
        <f t="shared" si="2"/>
        <v>CONT</v>
      </c>
      <c r="D106" s="2">
        <v>20.0</v>
      </c>
      <c r="E106" s="2">
        <v>5637.82624</v>
      </c>
      <c r="F106" s="2">
        <v>0.421630358725</v>
      </c>
    </row>
    <row r="107">
      <c r="A107" s="2" t="s">
        <v>158</v>
      </c>
      <c r="B107" s="3" t="str">
        <f t="shared" si="1"/>
        <v>CONT-01m_m67_002</v>
      </c>
      <c r="C107" s="3" t="str">
        <f t="shared" si="2"/>
        <v>CONT</v>
      </c>
      <c r="D107" s="2">
        <v>16.0</v>
      </c>
      <c r="E107" s="2">
        <v>4681.735675</v>
      </c>
      <c r="F107" s="2">
        <v>0.405984197303</v>
      </c>
    </row>
    <row r="108">
      <c r="A108" s="2" t="s">
        <v>159</v>
      </c>
      <c r="B108" s="3" t="str">
        <f t="shared" si="1"/>
        <v>CONT-01m_m67_002</v>
      </c>
      <c r="C108" s="3" t="str">
        <f t="shared" si="2"/>
        <v>CONT</v>
      </c>
      <c r="D108" s="2">
        <v>40.0</v>
      </c>
      <c r="E108" s="2">
        <v>5121.63436</v>
      </c>
      <c r="F108" s="2">
        <v>0.628057232106</v>
      </c>
    </row>
    <row r="109">
      <c r="A109" s="2" t="s">
        <v>160</v>
      </c>
      <c r="B109" s="3" t="str">
        <f t="shared" si="1"/>
        <v>CONT-01m_m67_002</v>
      </c>
      <c r="C109" s="3" t="str">
        <f t="shared" si="2"/>
        <v>CONT</v>
      </c>
      <c r="D109" s="2">
        <v>28.0</v>
      </c>
      <c r="E109" s="2">
        <v>4553.3892</v>
      </c>
      <c r="F109" s="2">
        <v>0.682059640322</v>
      </c>
    </row>
    <row r="110">
      <c r="A110" s="2" t="s">
        <v>161</v>
      </c>
      <c r="B110" s="3" t="str">
        <f t="shared" si="1"/>
        <v>CONT-01m_m67_002</v>
      </c>
      <c r="C110" s="3" t="str">
        <f t="shared" si="2"/>
        <v>CONT</v>
      </c>
      <c r="D110" s="2">
        <v>104.0</v>
      </c>
      <c r="E110" s="2">
        <v>14420.3289885</v>
      </c>
      <c r="F110" s="2">
        <v>1.00696617335</v>
      </c>
    </row>
    <row r="111">
      <c r="A111" s="2" t="s">
        <v>162</v>
      </c>
      <c r="B111" s="3" t="str">
        <f t="shared" si="1"/>
        <v>CONT-01m_m67_002</v>
      </c>
      <c r="C111" s="3" t="str">
        <f t="shared" si="2"/>
        <v>CONT</v>
      </c>
      <c r="D111" s="2">
        <v>24.0</v>
      </c>
      <c r="E111" s="2">
        <v>5852.5151</v>
      </c>
      <c r="F111" s="2">
        <v>0.670076579555</v>
      </c>
    </row>
    <row r="112">
      <c r="A112" s="2" t="s">
        <v>163</v>
      </c>
      <c r="B112" s="3" t="str">
        <f t="shared" si="1"/>
        <v>CONT-01m_m67_002</v>
      </c>
      <c r="C112" s="3" t="str">
        <f t="shared" si="2"/>
        <v>CONT</v>
      </c>
      <c r="D112" s="2">
        <v>72.0</v>
      </c>
      <c r="E112" s="2">
        <v>8607.09105556</v>
      </c>
      <c r="F112" s="2">
        <v>1.37408189639</v>
      </c>
    </row>
    <row r="113">
      <c r="A113" s="2" t="s">
        <v>164</v>
      </c>
      <c r="B113" s="3" t="str">
        <f t="shared" si="1"/>
        <v>CONT-01m_m67_002</v>
      </c>
      <c r="C113" s="3" t="str">
        <f t="shared" si="2"/>
        <v>CONT</v>
      </c>
      <c r="D113" s="2">
        <v>16.0</v>
      </c>
      <c r="E113" s="2">
        <v>4912.65905</v>
      </c>
      <c r="F113" s="2">
        <v>0.437748066396</v>
      </c>
    </row>
    <row r="114">
      <c r="A114" s="2" t="s">
        <v>165</v>
      </c>
      <c r="B114" s="3" t="str">
        <f t="shared" si="1"/>
        <v>CONT-01m_m67_002</v>
      </c>
      <c r="C114" s="3" t="str">
        <f t="shared" si="2"/>
        <v>CONT</v>
      </c>
      <c r="D114" s="2">
        <v>36.0</v>
      </c>
      <c r="E114" s="2">
        <v>5996.80497778</v>
      </c>
      <c r="F114" s="2">
        <v>0.709466993802</v>
      </c>
    </row>
    <row r="115">
      <c r="A115" s="2" t="s">
        <v>166</v>
      </c>
      <c r="B115" s="3" t="str">
        <f t="shared" si="1"/>
        <v>CONT-01m_m67_002</v>
      </c>
      <c r="C115" s="3" t="str">
        <f t="shared" si="2"/>
        <v>CONT</v>
      </c>
      <c r="D115" s="2">
        <v>16.0</v>
      </c>
      <c r="E115" s="2">
        <v>4485.270475</v>
      </c>
      <c r="F115" s="2">
        <v>0.307479450278</v>
      </c>
    </row>
    <row r="116">
      <c r="A116" s="2" t="s">
        <v>167</v>
      </c>
      <c r="B116" s="3" t="str">
        <f t="shared" si="1"/>
        <v>CONT-01m_m67_002</v>
      </c>
      <c r="C116" s="3" t="str">
        <f t="shared" si="2"/>
        <v>CONT</v>
      </c>
      <c r="D116" s="2">
        <v>20.0</v>
      </c>
      <c r="E116" s="2">
        <v>5311.47946</v>
      </c>
      <c r="F116" s="2">
        <v>0.717341058869</v>
      </c>
    </row>
    <row r="117">
      <c r="A117" s="2" t="s">
        <v>168</v>
      </c>
      <c r="B117" s="3" t="str">
        <f t="shared" si="1"/>
        <v>CONT-01m_m67_002</v>
      </c>
      <c r="C117" s="3" t="str">
        <f t="shared" si="2"/>
        <v>CONT</v>
      </c>
      <c r="D117" s="2">
        <v>80.0</v>
      </c>
      <c r="E117" s="2">
        <v>11760.524305</v>
      </c>
      <c r="F117" s="2">
        <v>1.02015352282</v>
      </c>
    </row>
    <row r="118">
      <c r="A118" s="2" t="s">
        <v>169</v>
      </c>
      <c r="B118" s="3" t="str">
        <f t="shared" si="1"/>
        <v>CONT-01m_m67_002</v>
      </c>
      <c r="C118" s="3" t="str">
        <f t="shared" si="2"/>
        <v>CONT</v>
      </c>
      <c r="D118" s="2">
        <v>64.0</v>
      </c>
      <c r="E118" s="2">
        <v>8796.3175375</v>
      </c>
      <c r="F118" s="2">
        <v>0.746752191698</v>
      </c>
    </row>
    <row r="119">
      <c r="A119" s="2" t="s">
        <v>170</v>
      </c>
      <c r="B119" s="3" t="str">
        <f t="shared" si="1"/>
        <v>CONT-01m_m67_002</v>
      </c>
      <c r="C119" s="3" t="str">
        <f t="shared" si="2"/>
        <v>CONT</v>
      </c>
      <c r="D119" s="2">
        <v>36.0</v>
      </c>
      <c r="E119" s="2">
        <v>9210.88886667</v>
      </c>
      <c r="F119" s="2">
        <v>0.789580094308</v>
      </c>
    </row>
    <row r="120">
      <c r="A120" s="2" t="s">
        <v>171</v>
      </c>
      <c r="B120" s="3" t="str">
        <f t="shared" si="1"/>
        <v>CONT-01m_m67_002</v>
      </c>
      <c r="C120" s="3" t="str">
        <f t="shared" si="2"/>
        <v>CONT</v>
      </c>
      <c r="D120" s="2">
        <v>16.0</v>
      </c>
      <c r="E120" s="2">
        <v>4120.019875</v>
      </c>
      <c r="F120" s="2">
        <v>0.301326653188</v>
      </c>
    </row>
    <row r="121">
      <c r="A121" s="2" t="s">
        <v>172</v>
      </c>
      <c r="B121" s="3" t="str">
        <f t="shared" si="1"/>
        <v>CONT-01m_m67_002</v>
      </c>
      <c r="C121" s="3" t="str">
        <f t="shared" si="2"/>
        <v>CONT</v>
      </c>
      <c r="D121" s="2">
        <v>88.0</v>
      </c>
      <c r="E121" s="2">
        <v>7709.45553636</v>
      </c>
      <c r="F121" s="2">
        <v>1.39038118184</v>
      </c>
    </row>
    <row r="122">
      <c r="A122" s="2" t="s">
        <v>173</v>
      </c>
      <c r="B122" s="3" t="str">
        <f t="shared" si="1"/>
        <v>CONT-01m_m67_002</v>
      </c>
      <c r="C122" s="3" t="str">
        <f t="shared" si="2"/>
        <v>CONT</v>
      </c>
      <c r="D122" s="2">
        <v>88.0</v>
      </c>
      <c r="E122" s="2">
        <v>8347.92685</v>
      </c>
      <c r="F122" s="2">
        <v>1.92274092579</v>
      </c>
    </row>
    <row r="123">
      <c r="A123" s="2" t="s">
        <v>174</v>
      </c>
      <c r="B123" s="3" t="str">
        <f t="shared" si="1"/>
        <v>CONT-01m_m67_002</v>
      </c>
      <c r="C123" s="3" t="str">
        <f t="shared" si="2"/>
        <v>CONT</v>
      </c>
      <c r="D123" s="2">
        <v>76.0</v>
      </c>
      <c r="E123" s="2">
        <v>8067.75268421</v>
      </c>
      <c r="F123" s="2">
        <v>1.02839575341</v>
      </c>
    </row>
    <row r="124">
      <c r="A124" s="2" t="s">
        <v>175</v>
      </c>
      <c r="B124" s="3" t="str">
        <f t="shared" si="1"/>
        <v>CONT-01m_m67_002</v>
      </c>
      <c r="C124" s="3" t="str">
        <f t="shared" si="2"/>
        <v>CONT</v>
      </c>
      <c r="D124" s="2">
        <v>52.0</v>
      </c>
      <c r="E124" s="2">
        <v>8386.28693077</v>
      </c>
      <c r="F124" s="2">
        <v>1.26548666741</v>
      </c>
    </row>
    <row r="125">
      <c r="A125" s="2" t="s">
        <v>176</v>
      </c>
      <c r="B125" s="3" t="str">
        <f t="shared" si="1"/>
        <v>CONT-01m_m67_002</v>
      </c>
      <c r="C125" s="3" t="str">
        <f t="shared" si="2"/>
        <v>CONT</v>
      </c>
      <c r="D125" s="2">
        <v>80.0</v>
      </c>
      <c r="E125" s="2">
        <v>7005.02745</v>
      </c>
      <c r="F125" s="2">
        <v>0.74445295714</v>
      </c>
    </row>
    <row r="126">
      <c r="A126" s="2" t="s">
        <v>177</v>
      </c>
      <c r="B126" s="3" t="str">
        <f t="shared" si="1"/>
        <v>CONT-01m_m67_002</v>
      </c>
      <c r="C126" s="3" t="str">
        <f t="shared" si="2"/>
        <v>CONT</v>
      </c>
      <c r="D126" s="2">
        <v>68.0</v>
      </c>
      <c r="E126" s="2">
        <v>6880.50603529</v>
      </c>
      <c r="F126" s="2">
        <v>0.691404974517</v>
      </c>
    </row>
    <row r="127">
      <c r="A127" s="2" t="s">
        <v>178</v>
      </c>
      <c r="B127" s="3" t="str">
        <f t="shared" si="1"/>
        <v>CONT-01m_m67_002</v>
      </c>
      <c r="C127" s="3" t="str">
        <f t="shared" si="2"/>
        <v>CONT</v>
      </c>
      <c r="D127" s="2">
        <v>16.0</v>
      </c>
      <c r="E127" s="2">
        <v>4486.47885</v>
      </c>
      <c r="F127" s="2">
        <v>0.294333004601</v>
      </c>
    </row>
    <row r="128">
      <c r="A128" s="2" t="s">
        <v>179</v>
      </c>
      <c r="B128" s="3" t="str">
        <f t="shared" si="1"/>
        <v>CONT-01m_m67_002</v>
      </c>
      <c r="C128" s="3" t="str">
        <f t="shared" si="2"/>
        <v>CONT</v>
      </c>
      <c r="D128" s="2">
        <v>16.0</v>
      </c>
      <c r="E128" s="2">
        <v>5150.1356</v>
      </c>
      <c r="F128" s="2">
        <v>0.761526939213</v>
      </c>
    </row>
    <row r="129">
      <c r="A129" s="2" t="s">
        <v>180</v>
      </c>
      <c r="B129" s="3" t="str">
        <f t="shared" si="1"/>
        <v>CONT-01m_m67_002</v>
      </c>
      <c r="C129" s="3" t="str">
        <f t="shared" si="2"/>
        <v>CONT</v>
      </c>
      <c r="D129" s="2">
        <v>16.0</v>
      </c>
      <c r="E129" s="2">
        <v>5036.335525</v>
      </c>
      <c r="F129" s="2">
        <v>0.506483689845</v>
      </c>
    </row>
    <row r="130">
      <c r="A130" s="2" t="s">
        <v>181</v>
      </c>
      <c r="B130" s="3" t="str">
        <f t="shared" si="1"/>
        <v>CONT-01m_m67_002</v>
      </c>
      <c r="C130" s="3" t="str">
        <f t="shared" si="2"/>
        <v>CONT</v>
      </c>
      <c r="D130" s="2">
        <v>44.0</v>
      </c>
      <c r="E130" s="2">
        <v>5858.23790909</v>
      </c>
      <c r="F130" s="2">
        <v>0.683846569936</v>
      </c>
    </row>
    <row r="131">
      <c r="A131" s="2" t="s">
        <v>182</v>
      </c>
      <c r="B131" s="3" t="str">
        <f t="shared" si="1"/>
        <v>CONT-01m_m67_002</v>
      </c>
      <c r="C131" s="3" t="str">
        <f t="shared" si="2"/>
        <v>CONT</v>
      </c>
      <c r="D131" s="2">
        <v>52.0</v>
      </c>
      <c r="E131" s="2">
        <v>5920.96308462</v>
      </c>
      <c r="F131" s="2">
        <v>0.977333774473</v>
      </c>
    </row>
    <row r="132">
      <c r="A132" s="2" t="s">
        <v>183</v>
      </c>
      <c r="B132" s="3" t="str">
        <f t="shared" si="1"/>
        <v>CONT-01m_m67_002</v>
      </c>
      <c r="C132" s="3" t="str">
        <f t="shared" si="2"/>
        <v>CONT</v>
      </c>
      <c r="D132" s="2">
        <v>52.0</v>
      </c>
      <c r="E132" s="2">
        <v>7045.48793846</v>
      </c>
      <c r="F132" s="2">
        <v>0.627145194001</v>
      </c>
    </row>
    <row r="133">
      <c r="A133" s="2" t="s">
        <v>184</v>
      </c>
      <c r="B133" s="3" t="str">
        <f t="shared" si="1"/>
        <v>CONT-01m_m67_002</v>
      </c>
      <c r="C133" s="3" t="str">
        <f t="shared" si="2"/>
        <v>CONT</v>
      </c>
      <c r="D133" s="2">
        <v>28.0</v>
      </c>
      <c r="E133" s="2">
        <v>5034.63081429</v>
      </c>
      <c r="F133" s="2">
        <v>0.758962263759</v>
      </c>
    </row>
    <row r="134">
      <c r="A134" s="2" t="s">
        <v>185</v>
      </c>
      <c r="B134" s="3" t="str">
        <f t="shared" si="1"/>
        <v>CONT-01m_m67_002</v>
      </c>
      <c r="C134" s="3" t="str">
        <f t="shared" si="2"/>
        <v>CONT</v>
      </c>
      <c r="D134" s="2">
        <v>28.0</v>
      </c>
      <c r="E134" s="2">
        <v>5384.5177</v>
      </c>
      <c r="F134" s="2">
        <v>0.643876163691</v>
      </c>
    </row>
    <row r="135">
      <c r="A135" s="2" t="s">
        <v>186</v>
      </c>
      <c r="B135" s="3" t="str">
        <f t="shared" si="1"/>
        <v>CONT-01m_m67_002</v>
      </c>
      <c r="C135" s="3" t="str">
        <f t="shared" si="2"/>
        <v>CONT</v>
      </c>
      <c r="D135" s="2">
        <v>36.0</v>
      </c>
      <c r="E135" s="2">
        <v>5784.51425556</v>
      </c>
      <c r="F135" s="2">
        <v>0.651807901827</v>
      </c>
    </row>
    <row r="136">
      <c r="A136" s="2" t="s">
        <v>187</v>
      </c>
      <c r="B136" s="3" t="str">
        <f t="shared" si="1"/>
        <v>CONT-01m_m67_002</v>
      </c>
      <c r="C136" s="3" t="str">
        <f t="shared" si="2"/>
        <v>CONT</v>
      </c>
      <c r="D136" s="2">
        <v>32.0</v>
      </c>
      <c r="E136" s="2">
        <v>6220.40505</v>
      </c>
      <c r="F136" s="2">
        <v>0.704334631713</v>
      </c>
    </row>
    <row r="137">
      <c r="A137" s="2" t="s">
        <v>188</v>
      </c>
      <c r="B137" s="3" t="str">
        <f t="shared" si="1"/>
        <v>CONT-01m_m67_002</v>
      </c>
      <c r="C137" s="3" t="str">
        <f t="shared" si="2"/>
        <v>CONT</v>
      </c>
      <c r="D137" s="2">
        <v>36.0</v>
      </c>
      <c r="E137" s="2">
        <v>5525.50177778</v>
      </c>
      <c r="F137" s="2">
        <v>0.87767294176</v>
      </c>
    </row>
    <row r="138">
      <c r="A138" s="2" t="s">
        <v>189</v>
      </c>
      <c r="B138" s="3" t="str">
        <f t="shared" si="1"/>
        <v>CONT-01m_m67_002</v>
      </c>
      <c r="C138" s="3" t="str">
        <f t="shared" si="2"/>
        <v>CONT</v>
      </c>
      <c r="D138" s="2">
        <v>100.0</v>
      </c>
      <c r="E138" s="2">
        <v>8797.331784</v>
      </c>
      <c r="F138" s="2">
        <v>1.02543680533</v>
      </c>
    </row>
    <row r="139">
      <c r="A139" s="2" t="s">
        <v>190</v>
      </c>
      <c r="B139" s="3" t="str">
        <f t="shared" si="1"/>
        <v>CONT-01m_m67_002</v>
      </c>
      <c r="C139" s="3" t="str">
        <f t="shared" si="2"/>
        <v>CONT</v>
      </c>
      <c r="D139" s="2">
        <v>20.0</v>
      </c>
      <c r="E139" s="2">
        <v>5037.88504</v>
      </c>
      <c r="F139" s="2">
        <v>0.381313266331</v>
      </c>
    </row>
    <row r="140">
      <c r="A140" s="2" t="s">
        <v>191</v>
      </c>
      <c r="B140" s="3" t="str">
        <f t="shared" si="1"/>
        <v>CONT-01m_m67_003</v>
      </c>
      <c r="C140" s="3" t="str">
        <f t="shared" si="2"/>
        <v>CONT</v>
      </c>
      <c r="D140" s="2">
        <v>28.0</v>
      </c>
      <c r="E140" s="2">
        <v>6875.20264286</v>
      </c>
      <c r="F140" s="2">
        <v>0.641585263612</v>
      </c>
    </row>
    <row r="141">
      <c r="A141" s="2" t="s">
        <v>192</v>
      </c>
      <c r="B141" s="3" t="str">
        <f t="shared" si="1"/>
        <v>CONT-01m_m67_003</v>
      </c>
      <c r="C141" s="3" t="str">
        <f t="shared" si="2"/>
        <v>CONT</v>
      </c>
      <c r="D141" s="2">
        <v>52.0</v>
      </c>
      <c r="E141" s="2">
        <v>8475.98457692</v>
      </c>
      <c r="F141" s="2">
        <v>0.704960072281</v>
      </c>
    </row>
    <row r="142">
      <c r="A142" s="2" t="s">
        <v>193</v>
      </c>
      <c r="B142" s="3" t="str">
        <f t="shared" si="1"/>
        <v>CONT-01m_m67_003</v>
      </c>
      <c r="C142" s="3" t="str">
        <f t="shared" si="2"/>
        <v>CONT</v>
      </c>
      <c r="D142" s="2">
        <v>80.0</v>
      </c>
      <c r="E142" s="2">
        <v>9456.74452</v>
      </c>
      <c r="F142" s="2">
        <v>1.08084701647</v>
      </c>
    </row>
    <row r="143">
      <c r="A143" s="2" t="s">
        <v>194</v>
      </c>
      <c r="B143" s="3" t="str">
        <f t="shared" si="1"/>
        <v>CONT-01m_m67_003</v>
      </c>
      <c r="C143" s="3" t="str">
        <f t="shared" si="2"/>
        <v>CONT</v>
      </c>
      <c r="D143" s="2">
        <v>48.0</v>
      </c>
      <c r="E143" s="2">
        <v>5599.84188333</v>
      </c>
      <c r="F143" s="2">
        <v>0.753887500389</v>
      </c>
    </row>
    <row r="144">
      <c r="A144" s="2" t="s">
        <v>195</v>
      </c>
      <c r="B144" s="3" t="str">
        <f t="shared" si="1"/>
        <v>CONT-01m_m67_003</v>
      </c>
      <c r="C144" s="3" t="str">
        <f t="shared" si="2"/>
        <v>CONT</v>
      </c>
      <c r="D144" s="2">
        <v>72.0</v>
      </c>
      <c r="E144" s="2">
        <v>10808.557</v>
      </c>
      <c r="F144" s="2">
        <v>1.38665976411</v>
      </c>
    </row>
    <row r="145">
      <c r="A145" s="2" t="s">
        <v>196</v>
      </c>
      <c r="B145" s="3" t="str">
        <f t="shared" si="1"/>
        <v>CONT-01m_m67_003</v>
      </c>
      <c r="C145" s="3" t="str">
        <f t="shared" si="2"/>
        <v>CONT</v>
      </c>
      <c r="D145" s="2">
        <v>16.0</v>
      </c>
      <c r="E145" s="2">
        <v>5502.8778</v>
      </c>
      <c r="F145" s="2">
        <v>0.421196251169</v>
      </c>
    </row>
    <row r="146">
      <c r="A146" s="2" t="s">
        <v>197</v>
      </c>
      <c r="B146" s="3" t="str">
        <f t="shared" si="1"/>
        <v>CONT-01m_m67_003</v>
      </c>
      <c r="C146" s="3" t="str">
        <f t="shared" si="2"/>
        <v>CONT</v>
      </c>
      <c r="D146" s="2">
        <v>124.0</v>
      </c>
      <c r="E146" s="2">
        <v>9734.48927097</v>
      </c>
      <c r="F146" s="2">
        <v>1.37823553209</v>
      </c>
    </row>
    <row r="147">
      <c r="A147" s="2" t="s">
        <v>198</v>
      </c>
      <c r="B147" s="3" t="str">
        <f t="shared" si="1"/>
        <v>CONT-01m_m67_003</v>
      </c>
      <c r="C147" s="3" t="str">
        <f t="shared" si="2"/>
        <v>CONT</v>
      </c>
      <c r="D147" s="2">
        <v>24.0</v>
      </c>
      <c r="E147" s="2">
        <v>6944.44483333</v>
      </c>
      <c r="F147" s="2">
        <v>0.800425812776</v>
      </c>
    </row>
    <row r="148">
      <c r="A148" s="2" t="s">
        <v>199</v>
      </c>
      <c r="B148" s="3" t="str">
        <f t="shared" si="1"/>
        <v>CONT-01m_m67_003</v>
      </c>
      <c r="C148" s="3" t="str">
        <f t="shared" si="2"/>
        <v>CONT</v>
      </c>
      <c r="D148" s="2">
        <v>72.0</v>
      </c>
      <c r="E148" s="2">
        <v>7332.26898333</v>
      </c>
      <c r="F148" s="2">
        <v>0.769585732987</v>
      </c>
    </row>
    <row r="149">
      <c r="A149" s="2" t="s">
        <v>200</v>
      </c>
      <c r="B149" s="3" t="str">
        <f t="shared" si="1"/>
        <v>CONT-01m_m67_003</v>
      </c>
      <c r="C149" s="3" t="str">
        <f t="shared" si="2"/>
        <v>CONT</v>
      </c>
      <c r="D149" s="2">
        <v>28.0</v>
      </c>
      <c r="E149" s="2">
        <v>5825.61555714</v>
      </c>
      <c r="F149" s="2">
        <v>0.487423324136</v>
      </c>
    </row>
    <row r="150">
      <c r="A150" s="2" t="s">
        <v>201</v>
      </c>
      <c r="B150" s="3" t="str">
        <f t="shared" si="1"/>
        <v>CONT-01m_m67_003</v>
      </c>
      <c r="C150" s="3" t="str">
        <f t="shared" si="2"/>
        <v>CONT</v>
      </c>
      <c r="D150" s="2">
        <v>116.0</v>
      </c>
      <c r="E150" s="2">
        <v>10964.8575793</v>
      </c>
      <c r="F150" s="2">
        <v>1.13319934255</v>
      </c>
    </row>
    <row r="151">
      <c r="A151" s="2" t="s">
        <v>202</v>
      </c>
      <c r="B151" s="3" t="str">
        <f t="shared" si="1"/>
        <v>CONT-01m_m67_003</v>
      </c>
      <c r="C151" s="3" t="str">
        <f t="shared" si="2"/>
        <v>CONT</v>
      </c>
      <c r="D151" s="2">
        <v>24.0</v>
      </c>
      <c r="E151" s="2">
        <v>5445.37216667</v>
      </c>
      <c r="F151" s="2">
        <v>0.714967440395</v>
      </c>
    </row>
    <row r="152">
      <c r="A152" s="2" t="s">
        <v>203</v>
      </c>
      <c r="B152" s="3" t="str">
        <f t="shared" si="1"/>
        <v>CONT-01m_m67_003</v>
      </c>
      <c r="C152" s="3" t="str">
        <f t="shared" si="2"/>
        <v>CONT</v>
      </c>
      <c r="D152" s="2">
        <v>112.0</v>
      </c>
      <c r="E152" s="2">
        <v>11545.3771964</v>
      </c>
      <c r="F152" s="2">
        <v>1.14787555006</v>
      </c>
    </row>
    <row r="153">
      <c r="A153" s="2" t="s">
        <v>204</v>
      </c>
      <c r="B153" s="3" t="str">
        <f t="shared" si="1"/>
        <v>CONT-01m_m67_003</v>
      </c>
      <c r="C153" s="3" t="str">
        <f t="shared" si="2"/>
        <v>CONT</v>
      </c>
      <c r="D153" s="2">
        <v>108.0</v>
      </c>
      <c r="E153" s="2">
        <v>9037.32758519</v>
      </c>
      <c r="F153" s="2">
        <v>1.29585122257</v>
      </c>
    </row>
    <row r="154">
      <c r="A154" s="2" t="s">
        <v>205</v>
      </c>
      <c r="B154" s="3" t="str">
        <f t="shared" si="1"/>
        <v>CONT-01m_m67_003</v>
      </c>
      <c r="C154" s="3" t="str">
        <f t="shared" si="2"/>
        <v>CONT</v>
      </c>
      <c r="D154" s="2">
        <v>52.0</v>
      </c>
      <c r="E154" s="2">
        <v>4867.01675385</v>
      </c>
      <c r="F154" s="2">
        <v>0.49882595906</v>
      </c>
    </row>
    <row r="155">
      <c r="A155" s="2" t="s">
        <v>206</v>
      </c>
      <c r="B155" s="3" t="str">
        <f t="shared" si="1"/>
        <v>CONT-01m_m67_003</v>
      </c>
      <c r="C155" s="3" t="str">
        <f t="shared" si="2"/>
        <v>CONT</v>
      </c>
      <c r="D155" s="2">
        <v>60.0</v>
      </c>
      <c r="E155" s="2">
        <v>7111.3853</v>
      </c>
      <c r="F155" s="2">
        <v>0.87430719019</v>
      </c>
    </row>
    <row r="156">
      <c r="A156" s="2" t="s">
        <v>207</v>
      </c>
      <c r="B156" s="3" t="str">
        <f t="shared" si="1"/>
        <v>CONT-01m_m67_003</v>
      </c>
      <c r="C156" s="3" t="str">
        <f t="shared" si="2"/>
        <v>CONT</v>
      </c>
      <c r="D156" s="2">
        <v>24.0</v>
      </c>
      <c r="E156" s="2">
        <v>5477.7778</v>
      </c>
      <c r="F156" s="2">
        <v>0.413197921245</v>
      </c>
    </row>
    <row r="157">
      <c r="A157" s="2" t="s">
        <v>208</v>
      </c>
      <c r="B157" s="3" t="str">
        <f t="shared" si="1"/>
        <v>CONT-01m_m67_003</v>
      </c>
      <c r="C157" s="3" t="str">
        <f t="shared" si="2"/>
        <v>CONT</v>
      </c>
      <c r="D157" s="2">
        <v>52.0</v>
      </c>
      <c r="E157" s="2">
        <v>5738.96941538</v>
      </c>
      <c r="F157" s="2">
        <v>0.651523562746</v>
      </c>
    </row>
    <row r="158">
      <c r="A158" s="2" t="s">
        <v>209</v>
      </c>
      <c r="B158" s="3" t="str">
        <f t="shared" si="1"/>
        <v>CONT-01m_m67_003</v>
      </c>
      <c r="C158" s="3" t="str">
        <f t="shared" si="2"/>
        <v>CONT</v>
      </c>
      <c r="D158" s="2">
        <v>56.0</v>
      </c>
      <c r="E158" s="2">
        <v>6489.21663571</v>
      </c>
      <c r="F158" s="2">
        <v>0.816117799312</v>
      </c>
    </row>
    <row r="159">
      <c r="A159" s="2" t="s">
        <v>210</v>
      </c>
      <c r="B159" s="3" t="str">
        <f t="shared" si="1"/>
        <v>CONT-01m_m67_003</v>
      </c>
      <c r="C159" s="3" t="str">
        <f t="shared" si="2"/>
        <v>CONT</v>
      </c>
      <c r="D159" s="2">
        <v>40.0</v>
      </c>
      <c r="E159" s="2">
        <v>5842.04608</v>
      </c>
      <c r="F159" s="2">
        <v>0.970394194494</v>
      </c>
    </row>
    <row r="160">
      <c r="A160" s="2" t="s">
        <v>211</v>
      </c>
      <c r="B160" s="3" t="str">
        <f t="shared" si="1"/>
        <v>CONT-01m_m67_003</v>
      </c>
      <c r="C160" s="3" t="str">
        <f t="shared" si="2"/>
        <v>CONT</v>
      </c>
      <c r="D160" s="2">
        <v>56.0</v>
      </c>
      <c r="E160" s="2">
        <v>7577.4079</v>
      </c>
      <c r="F160" s="2">
        <v>0.63248103616</v>
      </c>
    </row>
    <row r="161">
      <c r="A161" s="2" t="s">
        <v>212</v>
      </c>
      <c r="B161" s="3" t="str">
        <f t="shared" si="1"/>
        <v>CONT-01m_m67_003</v>
      </c>
      <c r="C161" s="3" t="str">
        <f t="shared" si="2"/>
        <v>CONT</v>
      </c>
      <c r="D161" s="2">
        <v>72.0</v>
      </c>
      <c r="E161" s="2">
        <v>7255.55908333</v>
      </c>
      <c r="F161" s="2">
        <v>0.99145987475</v>
      </c>
    </row>
    <row r="162">
      <c r="A162" s="2" t="s">
        <v>213</v>
      </c>
      <c r="B162" s="3" t="str">
        <f t="shared" si="1"/>
        <v>CONT-01m_m67_003</v>
      </c>
      <c r="C162" s="3" t="str">
        <f t="shared" si="2"/>
        <v>CONT</v>
      </c>
      <c r="D162" s="2">
        <v>48.0</v>
      </c>
      <c r="E162" s="2">
        <v>6062.68284167</v>
      </c>
      <c r="F162" s="2">
        <v>1.0802101596</v>
      </c>
    </row>
    <row r="163">
      <c r="A163" s="2" t="s">
        <v>214</v>
      </c>
      <c r="B163" s="3" t="str">
        <f t="shared" si="1"/>
        <v>CONT-01m_m67_003</v>
      </c>
      <c r="C163" s="3" t="str">
        <f t="shared" si="2"/>
        <v>CONT</v>
      </c>
      <c r="D163" s="2">
        <v>16.0</v>
      </c>
      <c r="E163" s="2">
        <v>4768.17235</v>
      </c>
      <c r="F163" s="2">
        <v>0.227868105481</v>
      </c>
    </row>
    <row r="164">
      <c r="A164" s="2" t="s">
        <v>215</v>
      </c>
      <c r="B164" s="3" t="str">
        <f t="shared" si="1"/>
        <v>CONT-01m_m67_003</v>
      </c>
      <c r="C164" s="3" t="str">
        <f t="shared" si="2"/>
        <v>CONT</v>
      </c>
      <c r="D164" s="2">
        <v>28.0</v>
      </c>
      <c r="E164" s="2">
        <v>6883.77341429</v>
      </c>
      <c r="F164" s="2">
        <v>0.542097113809</v>
      </c>
    </row>
    <row r="165">
      <c r="A165" s="2" t="s">
        <v>216</v>
      </c>
      <c r="B165" s="3" t="str">
        <f t="shared" si="1"/>
        <v>CONT-01m_m67_003</v>
      </c>
      <c r="C165" s="3" t="str">
        <f t="shared" si="2"/>
        <v>CONT</v>
      </c>
      <c r="D165" s="2">
        <v>16.0</v>
      </c>
      <c r="E165" s="2">
        <v>5187.027275</v>
      </c>
      <c r="F165" s="2">
        <v>0.194552533946</v>
      </c>
    </row>
    <row r="166">
      <c r="A166" s="2" t="s">
        <v>217</v>
      </c>
      <c r="B166" s="3" t="str">
        <f t="shared" si="1"/>
        <v>CONT-01m_m67_003</v>
      </c>
      <c r="C166" s="3" t="str">
        <f t="shared" si="2"/>
        <v>CONT</v>
      </c>
      <c r="D166" s="2">
        <v>56.0</v>
      </c>
      <c r="E166" s="2">
        <v>5475.71689286</v>
      </c>
      <c r="F166" s="2">
        <v>0.794257936467</v>
      </c>
    </row>
    <row r="167">
      <c r="A167" s="2" t="s">
        <v>218</v>
      </c>
      <c r="B167" s="3" t="str">
        <f t="shared" si="1"/>
        <v>CONT-01m_m67_003</v>
      </c>
      <c r="C167" s="3" t="str">
        <f t="shared" si="2"/>
        <v>CONT</v>
      </c>
      <c r="D167" s="2">
        <v>20.0</v>
      </c>
      <c r="E167" s="2">
        <v>7411.37146</v>
      </c>
      <c r="F167" s="2">
        <v>0.33583351117</v>
      </c>
    </row>
    <row r="168">
      <c r="A168" s="2" t="s">
        <v>219</v>
      </c>
      <c r="B168" s="3" t="str">
        <f t="shared" si="1"/>
        <v>CONT-01m_m67_003</v>
      </c>
      <c r="C168" s="3" t="str">
        <f t="shared" si="2"/>
        <v>CONT</v>
      </c>
      <c r="D168" s="2">
        <v>96.0</v>
      </c>
      <c r="E168" s="2">
        <v>9170.40320833</v>
      </c>
      <c r="F168" s="2">
        <v>0.924846106253</v>
      </c>
    </row>
    <row r="169">
      <c r="A169" s="2" t="s">
        <v>220</v>
      </c>
      <c r="B169" s="3" t="str">
        <f t="shared" si="1"/>
        <v>CONT-01m_m67_003</v>
      </c>
      <c r="C169" s="3" t="str">
        <f t="shared" si="2"/>
        <v>CONT</v>
      </c>
      <c r="D169" s="2">
        <v>84.0</v>
      </c>
      <c r="E169" s="2">
        <v>8645.28425238</v>
      </c>
      <c r="F169" s="2">
        <v>1.29956228992</v>
      </c>
    </row>
    <row r="170">
      <c r="A170" s="2" t="s">
        <v>221</v>
      </c>
      <c r="B170" s="3" t="str">
        <f t="shared" si="1"/>
        <v>CONT-01m_m67_003</v>
      </c>
      <c r="C170" s="3" t="str">
        <f t="shared" si="2"/>
        <v>CONT</v>
      </c>
      <c r="D170" s="2">
        <v>36.0</v>
      </c>
      <c r="E170" s="2">
        <v>6291.45142222</v>
      </c>
      <c r="F170" s="2">
        <v>0.928587381183</v>
      </c>
    </row>
    <row r="171">
      <c r="A171" s="2" t="s">
        <v>222</v>
      </c>
      <c r="B171" s="3" t="str">
        <f t="shared" si="1"/>
        <v>CONT-01m_m67_003</v>
      </c>
      <c r="C171" s="3" t="str">
        <f t="shared" si="2"/>
        <v>CONT</v>
      </c>
      <c r="D171" s="2">
        <v>56.0</v>
      </c>
      <c r="E171" s="2">
        <v>6828.57529286</v>
      </c>
      <c r="F171" s="2">
        <v>0.638114703745</v>
      </c>
    </row>
    <row r="172">
      <c r="A172" s="2" t="s">
        <v>223</v>
      </c>
      <c r="B172" s="3" t="str">
        <f t="shared" si="1"/>
        <v>CONT-01m_m67_003</v>
      </c>
      <c r="C172" s="3" t="str">
        <f t="shared" si="2"/>
        <v>CONT</v>
      </c>
      <c r="D172" s="2">
        <v>52.0</v>
      </c>
      <c r="E172" s="2">
        <v>9210.07716923</v>
      </c>
      <c r="F172" s="2">
        <v>1.81946991237</v>
      </c>
    </row>
    <row r="173">
      <c r="A173" s="2" t="s">
        <v>224</v>
      </c>
      <c r="B173" s="3" t="str">
        <f t="shared" si="1"/>
        <v>CONT-01m_m67_003</v>
      </c>
      <c r="C173" s="3" t="str">
        <f t="shared" si="2"/>
        <v>CONT</v>
      </c>
      <c r="D173" s="2">
        <v>84.0</v>
      </c>
      <c r="E173" s="2">
        <v>6493.7678</v>
      </c>
      <c r="F173" s="2">
        <v>0.867634441749</v>
      </c>
    </row>
    <row r="174">
      <c r="A174" s="2" t="s">
        <v>225</v>
      </c>
      <c r="B174" s="3" t="str">
        <f t="shared" si="1"/>
        <v>CONT-01m_m67_003</v>
      </c>
      <c r="C174" s="3" t="str">
        <f t="shared" si="2"/>
        <v>CONT</v>
      </c>
      <c r="D174" s="2">
        <v>16.0</v>
      </c>
      <c r="E174" s="2">
        <v>5362.130025</v>
      </c>
      <c r="F174" s="2">
        <v>0.176729899421</v>
      </c>
    </row>
    <row r="175">
      <c r="A175" s="2" t="s">
        <v>226</v>
      </c>
      <c r="B175" s="3" t="str">
        <f t="shared" si="1"/>
        <v>CONT-01m_m67_003</v>
      </c>
      <c r="C175" s="3" t="str">
        <f t="shared" si="2"/>
        <v>CONT</v>
      </c>
      <c r="D175" s="2">
        <v>48.0</v>
      </c>
      <c r="E175" s="2">
        <v>9281.4949</v>
      </c>
      <c r="F175" s="2">
        <v>0.892207245624</v>
      </c>
    </row>
    <row r="176">
      <c r="A176" s="2" t="s">
        <v>227</v>
      </c>
      <c r="B176" s="3" t="str">
        <f t="shared" si="1"/>
        <v>CONT-01m_m67_003</v>
      </c>
      <c r="C176" s="3" t="str">
        <f t="shared" si="2"/>
        <v>CONT</v>
      </c>
      <c r="D176" s="2">
        <v>52.0</v>
      </c>
      <c r="E176" s="2">
        <v>17134.2081538</v>
      </c>
      <c r="F176" s="2">
        <v>1.11640970089</v>
      </c>
    </row>
    <row r="177">
      <c r="A177" s="2" t="s">
        <v>228</v>
      </c>
      <c r="B177" s="3" t="str">
        <f t="shared" si="1"/>
        <v>CONT-01m_m67_003</v>
      </c>
      <c r="C177" s="3" t="str">
        <f t="shared" si="2"/>
        <v>CONT</v>
      </c>
      <c r="D177" s="2">
        <v>16.0</v>
      </c>
      <c r="E177" s="2">
        <v>6214.971825</v>
      </c>
      <c r="F177" s="2">
        <v>0.409048049063</v>
      </c>
    </row>
    <row r="178">
      <c r="A178" s="2" t="s">
        <v>229</v>
      </c>
      <c r="B178" s="3" t="str">
        <f t="shared" si="1"/>
        <v>CONT-01m_m67_003</v>
      </c>
      <c r="C178" s="3" t="str">
        <f t="shared" si="2"/>
        <v>CONT</v>
      </c>
      <c r="D178" s="2">
        <v>32.0</v>
      </c>
      <c r="E178" s="2">
        <v>8834.257</v>
      </c>
      <c r="F178" s="2">
        <v>1.0057462331</v>
      </c>
    </row>
    <row r="179">
      <c r="A179" s="2" t="s">
        <v>230</v>
      </c>
      <c r="B179" s="3" t="str">
        <f t="shared" si="1"/>
        <v>CONT-01m_m67_003</v>
      </c>
      <c r="C179" s="3" t="str">
        <f t="shared" si="2"/>
        <v>CONT</v>
      </c>
      <c r="D179" s="2">
        <v>28.0</v>
      </c>
      <c r="E179" s="2">
        <v>6217.64884286</v>
      </c>
      <c r="F179" s="2">
        <v>0.763278084682</v>
      </c>
    </row>
    <row r="180">
      <c r="A180" s="2" t="s">
        <v>231</v>
      </c>
      <c r="B180" s="3" t="str">
        <f t="shared" si="1"/>
        <v>CONT-01m_m67_003</v>
      </c>
      <c r="C180" s="3" t="str">
        <f t="shared" si="2"/>
        <v>CONT</v>
      </c>
      <c r="D180" s="2">
        <v>28.0</v>
      </c>
      <c r="E180" s="2">
        <v>6007.75237143</v>
      </c>
      <c r="F180" s="2">
        <v>0.497500964623</v>
      </c>
    </row>
    <row r="181">
      <c r="A181" s="2" t="s">
        <v>232</v>
      </c>
      <c r="B181" s="3" t="str">
        <f t="shared" si="1"/>
        <v>CONT-01m_m67_003</v>
      </c>
      <c r="C181" s="3" t="str">
        <f t="shared" si="2"/>
        <v>CONT</v>
      </c>
      <c r="D181" s="2">
        <v>24.0</v>
      </c>
      <c r="E181" s="2">
        <v>5755.65253333</v>
      </c>
      <c r="F181" s="2">
        <v>1.04614977453</v>
      </c>
    </row>
    <row r="182">
      <c r="A182" s="2" t="s">
        <v>233</v>
      </c>
      <c r="B182" s="3" t="str">
        <f t="shared" si="1"/>
        <v>CONT-01m_m67_003</v>
      </c>
      <c r="C182" s="3" t="str">
        <f t="shared" si="2"/>
        <v>CONT</v>
      </c>
      <c r="D182" s="2">
        <v>68.0</v>
      </c>
      <c r="E182" s="2">
        <v>8578.86571176</v>
      </c>
      <c r="F182" s="2">
        <v>0.991392986644</v>
      </c>
    </row>
    <row r="183">
      <c r="A183" s="2" t="s">
        <v>234</v>
      </c>
      <c r="B183" s="3" t="str">
        <f t="shared" si="1"/>
        <v>CONT-01m_m67_003</v>
      </c>
      <c r="C183" s="3" t="str">
        <f t="shared" si="2"/>
        <v>CONT</v>
      </c>
      <c r="D183" s="2">
        <v>204.0</v>
      </c>
      <c r="E183" s="2">
        <v>13594.0123569</v>
      </c>
      <c r="F183" s="2">
        <v>1.20983845448</v>
      </c>
    </row>
    <row r="184">
      <c r="A184" s="2" t="s">
        <v>235</v>
      </c>
      <c r="B184" s="3" t="str">
        <f t="shared" si="1"/>
        <v>CONT-01m_m67_003</v>
      </c>
      <c r="C184" s="3" t="str">
        <f t="shared" si="2"/>
        <v>CONT</v>
      </c>
      <c r="D184" s="2">
        <v>48.0</v>
      </c>
      <c r="E184" s="2">
        <v>8837.22415</v>
      </c>
      <c r="F184" s="2">
        <v>0.975853498069</v>
      </c>
    </row>
    <row r="185">
      <c r="A185" s="2" t="s">
        <v>236</v>
      </c>
      <c r="B185" s="3" t="str">
        <f t="shared" si="1"/>
        <v>CONT-01m_m67_003</v>
      </c>
      <c r="C185" s="3" t="str">
        <f t="shared" si="2"/>
        <v>CONT</v>
      </c>
      <c r="D185" s="2">
        <v>56.0</v>
      </c>
      <c r="E185" s="2">
        <v>5487.67709286</v>
      </c>
      <c r="F185" s="2">
        <v>1.14877280374</v>
      </c>
    </row>
    <row r="186">
      <c r="A186" s="2" t="s">
        <v>237</v>
      </c>
      <c r="B186" s="3" t="str">
        <f t="shared" si="1"/>
        <v>CONT-02m_m67_001</v>
      </c>
      <c r="C186" s="3" t="str">
        <f t="shared" si="2"/>
        <v>CONT</v>
      </c>
      <c r="D186" s="2">
        <v>36.0</v>
      </c>
      <c r="E186" s="2">
        <v>13508.9473333</v>
      </c>
      <c r="F186" s="2">
        <v>0.700262482826</v>
      </c>
    </row>
    <row r="187">
      <c r="A187" s="2" t="s">
        <v>238</v>
      </c>
      <c r="B187" s="3" t="str">
        <f t="shared" si="1"/>
        <v>CONT-02m_m67_001</v>
      </c>
      <c r="C187" s="3" t="str">
        <f t="shared" si="2"/>
        <v>CONT</v>
      </c>
      <c r="D187" s="2">
        <v>20.0</v>
      </c>
      <c r="E187" s="2">
        <v>8329.06228</v>
      </c>
      <c r="F187" s="2">
        <v>0.602354530599</v>
      </c>
    </row>
    <row r="188">
      <c r="A188" s="2" t="s">
        <v>239</v>
      </c>
      <c r="B188" s="3" t="str">
        <f t="shared" si="1"/>
        <v>CONT-02m_m67_001</v>
      </c>
      <c r="C188" s="3" t="str">
        <f t="shared" si="2"/>
        <v>CONT</v>
      </c>
      <c r="D188" s="2">
        <v>28.0</v>
      </c>
      <c r="E188" s="2">
        <v>6896.12127143</v>
      </c>
      <c r="F188" s="2">
        <v>0.419353283705</v>
      </c>
    </row>
    <row r="189">
      <c r="A189" s="2" t="s">
        <v>240</v>
      </c>
      <c r="B189" s="3" t="str">
        <f t="shared" si="1"/>
        <v>CONT-02m_m67_001</v>
      </c>
      <c r="C189" s="3" t="str">
        <f t="shared" si="2"/>
        <v>CONT</v>
      </c>
      <c r="D189" s="2">
        <v>16.0</v>
      </c>
      <c r="E189" s="2">
        <v>7749.099275</v>
      </c>
      <c r="F189" s="2">
        <v>0.262439623991</v>
      </c>
    </row>
    <row r="190">
      <c r="A190" s="2" t="s">
        <v>241</v>
      </c>
      <c r="B190" s="3" t="str">
        <f t="shared" si="1"/>
        <v>CONT-02m_m67_001</v>
      </c>
      <c r="C190" s="3" t="str">
        <f t="shared" si="2"/>
        <v>CONT</v>
      </c>
      <c r="D190" s="2">
        <v>56.0</v>
      </c>
      <c r="E190" s="2">
        <v>10504.9899071</v>
      </c>
      <c r="F190" s="2">
        <v>0.899449460068</v>
      </c>
    </row>
    <row r="191">
      <c r="A191" s="2" t="s">
        <v>242</v>
      </c>
      <c r="B191" s="3" t="str">
        <f t="shared" si="1"/>
        <v>CONT-02m_m67_001</v>
      </c>
      <c r="C191" s="3" t="str">
        <f t="shared" si="2"/>
        <v>CONT</v>
      </c>
      <c r="D191" s="2">
        <v>28.0</v>
      </c>
      <c r="E191" s="2">
        <v>7359.02778571</v>
      </c>
      <c r="F191" s="2">
        <v>0.50546106202</v>
      </c>
    </row>
    <row r="192">
      <c r="A192" s="2" t="s">
        <v>243</v>
      </c>
      <c r="B192" s="3" t="str">
        <f t="shared" si="1"/>
        <v>CONT-02m_m67_001</v>
      </c>
      <c r="C192" s="3" t="str">
        <f t="shared" si="2"/>
        <v>CONT</v>
      </c>
      <c r="D192" s="2">
        <v>44.0</v>
      </c>
      <c r="E192" s="2">
        <v>8600.94029091</v>
      </c>
      <c r="F192" s="2">
        <v>0.591352646103</v>
      </c>
    </row>
    <row r="193">
      <c r="A193" s="2" t="s">
        <v>244</v>
      </c>
      <c r="B193" s="3" t="str">
        <f t="shared" si="1"/>
        <v>CONT-02m_m67_001</v>
      </c>
      <c r="C193" s="3" t="str">
        <f t="shared" si="2"/>
        <v>CONT</v>
      </c>
      <c r="D193" s="2">
        <v>16.0</v>
      </c>
      <c r="E193" s="2">
        <v>7563.810925</v>
      </c>
      <c r="F193" s="2">
        <v>0.605887448198</v>
      </c>
    </row>
    <row r="194">
      <c r="A194" s="2" t="s">
        <v>245</v>
      </c>
      <c r="B194" s="3" t="str">
        <f t="shared" si="1"/>
        <v>CONT-02m_m67_001</v>
      </c>
      <c r="C194" s="3" t="str">
        <f t="shared" si="2"/>
        <v>CONT</v>
      </c>
      <c r="D194" s="2">
        <v>36.0</v>
      </c>
      <c r="E194" s="2">
        <v>7904.01516667</v>
      </c>
      <c r="F194" s="2">
        <v>0.474106491572</v>
      </c>
    </row>
    <row r="195">
      <c r="A195" s="2" t="s">
        <v>246</v>
      </c>
      <c r="B195" s="3" t="str">
        <f t="shared" si="1"/>
        <v>CONT-02m_m67_001</v>
      </c>
      <c r="C195" s="3" t="str">
        <f t="shared" si="2"/>
        <v>CONT</v>
      </c>
      <c r="D195" s="2">
        <v>24.0</v>
      </c>
      <c r="E195" s="2">
        <v>7637.24905</v>
      </c>
      <c r="F195" s="2">
        <v>0.287487364315</v>
      </c>
    </row>
    <row r="196">
      <c r="A196" s="2" t="s">
        <v>247</v>
      </c>
      <c r="B196" s="3" t="str">
        <f t="shared" si="1"/>
        <v>CONT-02m_m67_001</v>
      </c>
      <c r="C196" s="3" t="str">
        <f t="shared" si="2"/>
        <v>CONT</v>
      </c>
      <c r="D196" s="2">
        <v>32.0</v>
      </c>
      <c r="E196" s="2">
        <v>8528.4129625</v>
      </c>
      <c r="F196" s="2">
        <v>0.746589444953</v>
      </c>
    </row>
    <row r="197">
      <c r="A197" s="2" t="s">
        <v>248</v>
      </c>
      <c r="B197" s="3" t="str">
        <f t="shared" si="1"/>
        <v>CONT-02m_m67_001</v>
      </c>
      <c r="C197" s="3" t="str">
        <f t="shared" si="2"/>
        <v>CONT</v>
      </c>
      <c r="D197" s="2">
        <v>20.0</v>
      </c>
      <c r="E197" s="2">
        <v>7496.6098</v>
      </c>
      <c r="F197" s="2">
        <v>0.233948164142</v>
      </c>
    </row>
    <row r="198">
      <c r="A198" s="2" t="s">
        <v>249</v>
      </c>
      <c r="B198" s="3" t="str">
        <f t="shared" si="1"/>
        <v>CONT-02m_m67_001</v>
      </c>
      <c r="C198" s="3" t="str">
        <f t="shared" si="2"/>
        <v>CONT</v>
      </c>
      <c r="D198" s="2">
        <v>28.0</v>
      </c>
      <c r="E198" s="2">
        <v>8110.53795714</v>
      </c>
      <c r="F198" s="2">
        <v>0.364190996406</v>
      </c>
    </row>
    <row r="199">
      <c r="A199" s="2" t="s">
        <v>250</v>
      </c>
      <c r="B199" s="3" t="str">
        <f t="shared" si="1"/>
        <v>CONT-02m_m67_001</v>
      </c>
      <c r="C199" s="3" t="str">
        <f t="shared" si="2"/>
        <v>CONT</v>
      </c>
      <c r="D199" s="2">
        <v>172.0</v>
      </c>
      <c r="E199" s="2">
        <v>14023.2756581</v>
      </c>
      <c r="F199" s="2">
        <v>1.20626123399</v>
      </c>
    </row>
    <row r="200">
      <c r="A200" s="2" t="s">
        <v>251</v>
      </c>
      <c r="B200" s="3" t="str">
        <f t="shared" si="1"/>
        <v>CONT-02m_m67_001</v>
      </c>
      <c r="C200" s="3" t="str">
        <f t="shared" si="2"/>
        <v>CONT</v>
      </c>
      <c r="D200" s="2">
        <v>64.0</v>
      </c>
      <c r="E200" s="2">
        <v>14959.3283563</v>
      </c>
      <c r="F200" s="2">
        <v>0.623893097186</v>
      </c>
    </row>
    <row r="201">
      <c r="A201" s="2" t="s">
        <v>252</v>
      </c>
      <c r="B201" s="3" t="str">
        <f t="shared" si="1"/>
        <v>CONT-02m_m67_001</v>
      </c>
      <c r="C201" s="3" t="str">
        <f t="shared" si="2"/>
        <v>CONT</v>
      </c>
      <c r="D201" s="2">
        <v>40.0</v>
      </c>
      <c r="E201" s="2">
        <v>8863.75239</v>
      </c>
      <c r="F201" s="2">
        <v>0.61881246888</v>
      </c>
    </row>
    <row r="202">
      <c r="A202" s="2" t="s">
        <v>253</v>
      </c>
      <c r="B202" s="3" t="str">
        <f t="shared" si="1"/>
        <v>CONT-02m_m67_001</v>
      </c>
      <c r="C202" s="3" t="str">
        <f t="shared" si="2"/>
        <v>CONT</v>
      </c>
      <c r="D202" s="2">
        <v>44.0</v>
      </c>
      <c r="E202" s="2">
        <v>8068.03566364</v>
      </c>
      <c r="F202" s="2">
        <v>0.515921765041</v>
      </c>
    </row>
    <row r="203">
      <c r="A203" s="2" t="s">
        <v>254</v>
      </c>
      <c r="B203" s="3" t="str">
        <f t="shared" si="1"/>
        <v>CONT-02m_m67_001</v>
      </c>
      <c r="C203" s="3" t="str">
        <f t="shared" si="2"/>
        <v>CONT</v>
      </c>
      <c r="D203" s="2">
        <v>16.0</v>
      </c>
      <c r="E203" s="2">
        <v>6096.0825</v>
      </c>
      <c r="F203" s="2">
        <v>0.12419264339</v>
      </c>
    </row>
    <row r="204">
      <c r="A204" s="2" t="s">
        <v>255</v>
      </c>
      <c r="B204" s="3" t="str">
        <f t="shared" si="1"/>
        <v>CONT-02m_m67_001</v>
      </c>
      <c r="C204" s="3" t="str">
        <f t="shared" si="2"/>
        <v>CONT</v>
      </c>
      <c r="D204" s="2">
        <v>20.0</v>
      </c>
      <c r="E204" s="2">
        <v>6224.7597</v>
      </c>
      <c r="F204" s="2">
        <v>0.45383580028</v>
      </c>
    </row>
    <row r="205">
      <c r="A205" s="2" t="s">
        <v>256</v>
      </c>
      <c r="B205" s="3" t="str">
        <f t="shared" si="1"/>
        <v>CONT-02m_m67_001</v>
      </c>
      <c r="C205" s="3" t="str">
        <f t="shared" si="2"/>
        <v>CONT</v>
      </c>
      <c r="D205" s="2">
        <v>20.0</v>
      </c>
      <c r="E205" s="2">
        <v>7774.24548</v>
      </c>
      <c r="F205" s="2">
        <v>0.454437836969</v>
      </c>
    </row>
    <row r="206">
      <c r="A206" s="2" t="s">
        <v>257</v>
      </c>
      <c r="B206" s="3" t="str">
        <f t="shared" si="1"/>
        <v>CONT-02m_m67_001</v>
      </c>
      <c r="C206" s="3" t="str">
        <f t="shared" si="2"/>
        <v>CONT</v>
      </c>
      <c r="D206" s="2">
        <v>40.0</v>
      </c>
      <c r="E206" s="2">
        <v>14759.24443</v>
      </c>
      <c r="F206" s="2">
        <v>0.482389097475</v>
      </c>
    </row>
    <row r="207">
      <c r="A207" s="2" t="s">
        <v>258</v>
      </c>
      <c r="B207" s="3" t="str">
        <f t="shared" si="1"/>
        <v>CONT-02m_m67_001</v>
      </c>
      <c r="C207" s="3" t="str">
        <f t="shared" si="2"/>
        <v>CONT</v>
      </c>
      <c r="D207" s="2">
        <v>24.0</v>
      </c>
      <c r="E207" s="2">
        <v>7316.73635</v>
      </c>
      <c r="F207" s="2">
        <v>0.282353456675</v>
      </c>
    </row>
    <row r="208">
      <c r="A208" s="2" t="s">
        <v>259</v>
      </c>
      <c r="B208" s="3" t="str">
        <f t="shared" si="1"/>
        <v>CONT-02m_m67_001</v>
      </c>
      <c r="C208" s="3" t="str">
        <f t="shared" si="2"/>
        <v>CONT</v>
      </c>
      <c r="D208" s="2">
        <v>92.0</v>
      </c>
      <c r="E208" s="2">
        <v>14867.9572478</v>
      </c>
      <c r="F208" s="2">
        <v>0.827287259102</v>
      </c>
    </row>
    <row r="209">
      <c r="A209" s="2" t="s">
        <v>260</v>
      </c>
      <c r="B209" s="3" t="str">
        <f t="shared" si="1"/>
        <v>CONT-02m_m67_001</v>
      </c>
      <c r="C209" s="3" t="str">
        <f t="shared" si="2"/>
        <v>CONT</v>
      </c>
      <c r="D209" s="2">
        <v>32.0</v>
      </c>
      <c r="E209" s="2">
        <v>9142.573075</v>
      </c>
      <c r="F209" s="2">
        <v>0.745302361174</v>
      </c>
    </row>
    <row r="210">
      <c r="A210" s="2" t="s">
        <v>261</v>
      </c>
      <c r="B210" s="3" t="str">
        <f t="shared" si="1"/>
        <v>CONT-02m_m67_001</v>
      </c>
      <c r="C210" s="3" t="str">
        <f t="shared" si="2"/>
        <v>CONT</v>
      </c>
      <c r="D210" s="2">
        <v>20.0</v>
      </c>
      <c r="E210" s="2">
        <v>7058.30212</v>
      </c>
      <c r="F210" s="2">
        <v>0.440017761665</v>
      </c>
    </row>
    <row r="211">
      <c r="A211" s="2" t="s">
        <v>262</v>
      </c>
      <c r="B211" s="3" t="str">
        <f t="shared" si="1"/>
        <v>CONT-02m_m67_001</v>
      </c>
      <c r="C211" s="3" t="str">
        <f t="shared" si="2"/>
        <v>CONT</v>
      </c>
      <c r="D211" s="2">
        <v>20.0</v>
      </c>
      <c r="E211" s="2">
        <v>9208.88762</v>
      </c>
      <c r="F211" s="2">
        <v>0.670231308567</v>
      </c>
    </row>
    <row r="212">
      <c r="A212" s="2" t="s">
        <v>263</v>
      </c>
      <c r="B212" s="3" t="str">
        <f t="shared" si="1"/>
        <v>CONT-02m_m67_001</v>
      </c>
      <c r="C212" s="3" t="str">
        <f t="shared" si="2"/>
        <v>CONT</v>
      </c>
      <c r="D212" s="2">
        <v>76.0</v>
      </c>
      <c r="E212" s="2">
        <v>8672.06804737</v>
      </c>
      <c r="F212" s="2">
        <v>0.986085885545</v>
      </c>
    </row>
    <row r="213">
      <c r="A213" s="2" t="s">
        <v>264</v>
      </c>
      <c r="B213" s="3" t="str">
        <f t="shared" si="1"/>
        <v>CONT-02m_m67_001</v>
      </c>
      <c r="C213" s="3" t="str">
        <f t="shared" si="2"/>
        <v>CONT</v>
      </c>
      <c r="D213" s="2">
        <v>64.0</v>
      </c>
      <c r="E213" s="2">
        <v>10360.8520187</v>
      </c>
      <c r="F213" s="2">
        <v>0.734288858313</v>
      </c>
    </row>
    <row r="214">
      <c r="A214" s="2" t="s">
        <v>265</v>
      </c>
      <c r="B214" s="3" t="str">
        <f t="shared" si="1"/>
        <v>CONT-02m_m67_001</v>
      </c>
      <c r="C214" s="3" t="str">
        <f t="shared" si="2"/>
        <v>CONT</v>
      </c>
      <c r="D214" s="2">
        <v>16.0</v>
      </c>
      <c r="E214" s="2">
        <v>6775.814325</v>
      </c>
      <c r="F214" s="2">
        <v>0.159459195334</v>
      </c>
    </row>
    <row r="215">
      <c r="A215" s="2" t="s">
        <v>266</v>
      </c>
      <c r="B215" s="3" t="str">
        <f t="shared" si="1"/>
        <v>CONT-02m_m67_001</v>
      </c>
      <c r="C215" s="3" t="str">
        <f t="shared" si="2"/>
        <v>CONT</v>
      </c>
      <c r="D215" s="2">
        <v>20.0</v>
      </c>
      <c r="E215" s="2">
        <v>10862.9916</v>
      </c>
      <c r="F215" s="2">
        <v>0.57333494578</v>
      </c>
    </row>
    <row r="216">
      <c r="A216" s="2" t="s">
        <v>267</v>
      </c>
      <c r="B216" s="3" t="str">
        <f t="shared" si="1"/>
        <v>CONT-02m_m67_001</v>
      </c>
      <c r="C216" s="3" t="str">
        <f t="shared" si="2"/>
        <v>CONT</v>
      </c>
      <c r="D216" s="2">
        <v>20.0</v>
      </c>
      <c r="E216" s="2">
        <v>8475.3542</v>
      </c>
      <c r="F216" s="2">
        <v>0.621494025583</v>
      </c>
    </row>
    <row r="217">
      <c r="A217" s="2" t="s">
        <v>268</v>
      </c>
      <c r="B217" s="3" t="str">
        <f t="shared" si="1"/>
        <v>CONT-02m_m67_001</v>
      </c>
      <c r="C217" s="3" t="str">
        <f t="shared" si="2"/>
        <v>CONT</v>
      </c>
      <c r="D217" s="2">
        <v>148.0</v>
      </c>
      <c r="E217" s="2">
        <v>10139.7110892</v>
      </c>
      <c r="F217" s="2">
        <v>1.03165400947</v>
      </c>
    </row>
    <row r="218">
      <c r="A218" s="2" t="s">
        <v>269</v>
      </c>
      <c r="B218" s="3" t="str">
        <f t="shared" si="1"/>
        <v>CONT-02m_m67_001</v>
      </c>
      <c r="C218" s="3" t="str">
        <f t="shared" si="2"/>
        <v>CONT</v>
      </c>
      <c r="D218" s="2">
        <v>36.0</v>
      </c>
      <c r="E218" s="2">
        <v>10462.3366667</v>
      </c>
      <c r="F218" s="2">
        <v>0.90693190272</v>
      </c>
    </row>
    <row r="219">
      <c r="A219" s="2" t="s">
        <v>270</v>
      </c>
      <c r="B219" s="3" t="str">
        <f t="shared" si="1"/>
        <v>CONT-02m_m67_001</v>
      </c>
      <c r="C219" s="3" t="str">
        <f t="shared" si="2"/>
        <v>CONT</v>
      </c>
      <c r="D219" s="2">
        <v>24.0</v>
      </c>
      <c r="E219" s="2">
        <v>9073.51775</v>
      </c>
      <c r="F219" s="2">
        <v>0.48635528376</v>
      </c>
    </row>
    <row r="220">
      <c r="A220" s="2" t="s">
        <v>271</v>
      </c>
      <c r="B220" s="3" t="str">
        <f t="shared" si="1"/>
        <v>CONT-02m_m67_001</v>
      </c>
      <c r="C220" s="3" t="str">
        <f t="shared" si="2"/>
        <v>CONT</v>
      </c>
      <c r="D220" s="2">
        <v>32.0</v>
      </c>
      <c r="E220" s="2">
        <v>13272.7727125</v>
      </c>
      <c r="F220" s="2">
        <v>0.818605029661</v>
      </c>
    </row>
    <row r="221">
      <c r="A221" s="2" t="s">
        <v>272</v>
      </c>
      <c r="B221" s="3" t="str">
        <f t="shared" si="1"/>
        <v>CONT-02m_m67_001</v>
      </c>
      <c r="C221" s="3" t="str">
        <f t="shared" si="2"/>
        <v>CONT</v>
      </c>
      <c r="D221" s="2">
        <v>40.0</v>
      </c>
      <c r="E221" s="2">
        <v>8196.01629</v>
      </c>
      <c r="F221" s="2">
        <v>0.744675045052</v>
      </c>
    </row>
    <row r="222">
      <c r="A222" s="2" t="s">
        <v>273</v>
      </c>
      <c r="B222" s="3" t="str">
        <f t="shared" si="1"/>
        <v>CONT-02m_m67_001</v>
      </c>
      <c r="C222" s="3" t="str">
        <f t="shared" si="2"/>
        <v>CONT</v>
      </c>
      <c r="D222" s="2">
        <v>48.0</v>
      </c>
      <c r="E222" s="2">
        <v>8586.72960833</v>
      </c>
      <c r="F222" s="2">
        <v>0.714675805564</v>
      </c>
    </row>
    <row r="223">
      <c r="A223" s="2" t="s">
        <v>274</v>
      </c>
      <c r="B223" s="3" t="str">
        <f t="shared" si="1"/>
        <v>CONT-02m_m67_001</v>
      </c>
      <c r="C223" s="3" t="str">
        <f t="shared" si="2"/>
        <v>CONT</v>
      </c>
      <c r="D223" s="2">
        <v>28.0</v>
      </c>
      <c r="E223" s="2">
        <v>8271.07088571</v>
      </c>
      <c r="F223" s="2">
        <v>0.407997893698</v>
      </c>
    </row>
    <row r="224">
      <c r="A224" s="2" t="s">
        <v>275</v>
      </c>
      <c r="B224" s="3" t="str">
        <f t="shared" si="1"/>
        <v>CONT-02m_m67_001</v>
      </c>
      <c r="C224" s="3" t="str">
        <f t="shared" si="2"/>
        <v>CONT</v>
      </c>
      <c r="D224" s="2">
        <v>20.0</v>
      </c>
      <c r="E224" s="2">
        <v>8181.09522</v>
      </c>
      <c r="F224" s="2">
        <v>0.408154362002</v>
      </c>
    </row>
    <row r="225">
      <c r="A225" s="2" t="s">
        <v>276</v>
      </c>
      <c r="B225" s="3" t="str">
        <f t="shared" si="1"/>
        <v>CONT-02m_m67_001</v>
      </c>
      <c r="C225" s="3" t="str">
        <f t="shared" si="2"/>
        <v>CONT</v>
      </c>
      <c r="D225" s="2">
        <v>28.0</v>
      </c>
      <c r="E225" s="2">
        <v>10183.7672714</v>
      </c>
      <c r="F225" s="2">
        <v>0.935447742087</v>
      </c>
    </row>
    <row r="226">
      <c r="A226" s="2" t="s">
        <v>277</v>
      </c>
      <c r="B226" s="3" t="str">
        <f t="shared" si="1"/>
        <v>CONT-02m_m67_001</v>
      </c>
      <c r="C226" s="3" t="str">
        <f t="shared" si="2"/>
        <v>CONT</v>
      </c>
      <c r="D226" s="2">
        <v>40.0</v>
      </c>
      <c r="E226" s="2">
        <v>8986.48328</v>
      </c>
      <c r="F226" s="2">
        <v>0.463409597531</v>
      </c>
    </row>
    <row r="227">
      <c r="A227" s="2" t="s">
        <v>278</v>
      </c>
      <c r="B227" s="3" t="str">
        <f t="shared" si="1"/>
        <v>CONT-02m_m67_001</v>
      </c>
      <c r="C227" s="3" t="str">
        <f t="shared" si="2"/>
        <v>CONT</v>
      </c>
      <c r="D227" s="2">
        <v>68.0</v>
      </c>
      <c r="E227" s="2">
        <v>10704.3832882</v>
      </c>
      <c r="F227" s="2">
        <v>0.575586031824</v>
      </c>
    </row>
    <row r="228">
      <c r="A228" s="2" t="s">
        <v>279</v>
      </c>
      <c r="B228" s="3" t="str">
        <f t="shared" si="1"/>
        <v>CONT-02m_m67_001</v>
      </c>
      <c r="C228" s="3" t="str">
        <f t="shared" si="2"/>
        <v>CONT</v>
      </c>
      <c r="D228" s="2">
        <v>96.0</v>
      </c>
      <c r="E228" s="2">
        <v>13989.0978625</v>
      </c>
      <c r="F228" s="2">
        <v>1.27623930975</v>
      </c>
    </row>
    <row r="229">
      <c r="A229" s="2" t="s">
        <v>280</v>
      </c>
      <c r="B229" s="3" t="str">
        <f t="shared" si="1"/>
        <v>CONT-02m_m67_001</v>
      </c>
      <c r="C229" s="3" t="str">
        <f t="shared" si="2"/>
        <v>CONT</v>
      </c>
      <c r="D229" s="2">
        <v>20.0</v>
      </c>
      <c r="E229" s="2">
        <v>8771.89508</v>
      </c>
      <c r="F229" s="2">
        <v>0.498852227494</v>
      </c>
    </row>
    <row r="230">
      <c r="A230" s="2" t="s">
        <v>281</v>
      </c>
      <c r="B230" s="3" t="str">
        <f t="shared" si="1"/>
        <v>CONT-02m_m67_001</v>
      </c>
      <c r="C230" s="3" t="str">
        <f t="shared" si="2"/>
        <v>CONT</v>
      </c>
      <c r="D230" s="2">
        <v>104.0</v>
      </c>
      <c r="E230" s="2">
        <v>11261.4207385</v>
      </c>
      <c r="F230" s="2">
        <v>0.806430130879</v>
      </c>
    </row>
    <row r="231">
      <c r="A231" s="2" t="s">
        <v>282</v>
      </c>
      <c r="B231" s="3" t="str">
        <f t="shared" si="1"/>
        <v>CONT-02m_m67_001</v>
      </c>
      <c r="C231" s="3" t="str">
        <f t="shared" si="2"/>
        <v>CONT</v>
      </c>
      <c r="D231" s="2">
        <v>24.0</v>
      </c>
      <c r="E231" s="2">
        <v>8089.97793333</v>
      </c>
      <c r="F231" s="2">
        <v>0.519125915374</v>
      </c>
    </row>
    <row r="232">
      <c r="A232" s="2" t="s">
        <v>283</v>
      </c>
      <c r="B232" s="3" t="str">
        <f t="shared" si="1"/>
        <v>CONT-02m_m67_001</v>
      </c>
      <c r="C232" s="3" t="str">
        <f t="shared" si="2"/>
        <v>CONT</v>
      </c>
      <c r="D232" s="2">
        <v>16.0</v>
      </c>
      <c r="E232" s="2">
        <v>7554.355725</v>
      </c>
      <c r="F232" s="2">
        <v>0.175270486088</v>
      </c>
    </row>
    <row r="233">
      <c r="A233" s="2" t="s">
        <v>284</v>
      </c>
      <c r="B233" s="3" t="str">
        <f t="shared" si="1"/>
        <v>CONT-02m_m67_001</v>
      </c>
      <c r="C233" s="3" t="str">
        <f t="shared" si="2"/>
        <v>CONT</v>
      </c>
      <c r="D233" s="2">
        <v>16.0</v>
      </c>
      <c r="E233" s="2">
        <v>9033.7111</v>
      </c>
      <c r="F233" s="2">
        <v>0.378714147722</v>
      </c>
    </row>
    <row r="234">
      <c r="A234" s="2" t="s">
        <v>285</v>
      </c>
      <c r="B234" s="3" t="str">
        <f t="shared" si="1"/>
        <v>CONT-02m_m67_001</v>
      </c>
      <c r="C234" s="3" t="str">
        <f t="shared" si="2"/>
        <v>CONT</v>
      </c>
      <c r="D234" s="2">
        <v>20.0</v>
      </c>
      <c r="E234" s="2">
        <v>10395.96734</v>
      </c>
      <c r="F234" s="2">
        <v>0.452192522952</v>
      </c>
    </row>
    <row r="235">
      <c r="A235" s="2" t="s">
        <v>286</v>
      </c>
      <c r="B235" s="3" t="str">
        <f t="shared" si="1"/>
        <v>CONT-02m_m67_001</v>
      </c>
      <c r="C235" s="3" t="str">
        <f t="shared" si="2"/>
        <v>CONT</v>
      </c>
      <c r="D235" s="2">
        <v>24.0</v>
      </c>
      <c r="E235" s="2">
        <v>7994.49196667</v>
      </c>
      <c r="F235" s="2">
        <v>0.671242815976</v>
      </c>
    </row>
    <row r="236">
      <c r="A236" s="2" t="s">
        <v>287</v>
      </c>
      <c r="B236" s="3" t="str">
        <f t="shared" si="1"/>
        <v>CONT-02m_m67_001</v>
      </c>
      <c r="C236" s="3" t="str">
        <f t="shared" si="2"/>
        <v>CONT</v>
      </c>
      <c r="D236" s="2">
        <v>20.0</v>
      </c>
      <c r="E236" s="2">
        <v>8868.42682</v>
      </c>
      <c r="F236" s="2">
        <v>0.392888679212</v>
      </c>
    </row>
    <row r="237">
      <c r="A237" s="2" t="s">
        <v>288</v>
      </c>
      <c r="B237" s="3" t="str">
        <f t="shared" si="1"/>
        <v>CONT-02m_m67_001</v>
      </c>
      <c r="C237" s="3" t="str">
        <f t="shared" si="2"/>
        <v>CONT</v>
      </c>
      <c r="D237" s="2">
        <v>16.0</v>
      </c>
      <c r="E237" s="2">
        <v>9949.14775</v>
      </c>
      <c r="F237" s="2">
        <v>0.449822960967</v>
      </c>
    </row>
    <row r="238">
      <c r="A238" s="2" t="s">
        <v>289</v>
      </c>
      <c r="B238" s="3" t="str">
        <f t="shared" si="1"/>
        <v>CONT-02m_m67_001</v>
      </c>
      <c r="C238" s="3" t="str">
        <f t="shared" si="2"/>
        <v>CONT</v>
      </c>
      <c r="D238" s="2">
        <v>276.0</v>
      </c>
      <c r="E238" s="2">
        <v>13459.7897319</v>
      </c>
      <c r="F238" s="2">
        <v>1.07525581664</v>
      </c>
    </row>
    <row r="239">
      <c r="A239" s="2" t="s">
        <v>290</v>
      </c>
      <c r="B239" s="3" t="str">
        <f t="shared" si="1"/>
        <v>CONT-02m_m67_001</v>
      </c>
      <c r="C239" s="3" t="str">
        <f t="shared" si="2"/>
        <v>CONT</v>
      </c>
      <c r="D239" s="2">
        <v>20.0</v>
      </c>
      <c r="E239" s="2">
        <v>10009.3889</v>
      </c>
      <c r="F239" s="2">
        <v>0.482128514359</v>
      </c>
    </row>
    <row r="240">
      <c r="A240" s="2" t="s">
        <v>291</v>
      </c>
      <c r="B240" s="3" t="str">
        <f t="shared" si="1"/>
        <v>CONT-02m_m67_001</v>
      </c>
      <c r="C240" s="3" t="str">
        <f t="shared" si="2"/>
        <v>CONT</v>
      </c>
      <c r="D240" s="2">
        <v>36.0</v>
      </c>
      <c r="E240" s="2">
        <v>8979.20535556</v>
      </c>
      <c r="F240" s="2">
        <v>0.362406624099</v>
      </c>
    </row>
    <row r="241">
      <c r="A241" s="2" t="s">
        <v>292</v>
      </c>
      <c r="B241" s="3" t="str">
        <f t="shared" si="1"/>
        <v>CONT-02m_m67_001</v>
      </c>
      <c r="C241" s="3" t="str">
        <f t="shared" si="2"/>
        <v>CONT</v>
      </c>
      <c r="D241" s="2">
        <v>24.0</v>
      </c>
      <c r="E241" s="2">
        <v>10429.8566</v>
      </c>
      <c r="F241" s="2">
        <v>0.437818109599</v>
      </c>
    </row>
    <row r="242">
      <c r="A242" s="2" t="s">
        <v>293</v>
      </c>
      <c r="B242" s="3" t="str">
        <f t="shared" si="1"/>
        <v>CONT-02m_m67_001</v>
      </c>
      <c r="C242" s="3" t="str">
        <f t="shared" si="2"/>
        <v>CONT</v>
      </c>
      <c r="D242" s="2">
        <v>16.0</v>
      </c>
      <c r="E242" s="2">
        <v>7520.60025</v>
      </c>
      <c r="F242" s="2">
        <v>0.199228366113</v>
      </c>
    </row>
    <row r="243">
      <c r="A243" s="2" t="s">
        <v>294</v>
      </c>
      <c r="B243" s="3" t="str">
        <f t="shared" si="1"/>
        <v>CONT-02m_m67_001</v>
      </c>
      <c r="C243" s="3" t="str">
        <f t="shared" si="2"/>
        <v>CONT</v>
      </c>
      <c r="D243" s="2">
        <v>92.0</v>
      </c>
      <c r="E243" s="2">
        <v>12971.6116348</v>
      </c>
      <c r="F243" s="2">
        <v>0.747972956112</v>
      </c>
    </row>
    <row r="244">
      <c r="A244" s="2" t="s">
        <v>295</v>
      </c>
      <c r="B244" s="3" t="str">
        <f t="shared" si="1"/>
        <v>CONT-02m_m67_001</v>
      </c>
      <c r="C244" s="3" t="str">
        <f t="shared" si="2"/>
        <v>CONT</v>
      </c>
      <c r="D244" s="2">
        <v>28.0</v>
      </c>
      <c r="E244" s="2">
        <v>8876.22388571</v>
      </c>
      <c r="F244" s="2">
        <v>0.509911946598</v>
      </c>
    </row>
    <row r="245">
      <c r="A245" s="2" t="s">
        <v>296</v>
      </c>
      <c r="B245" s="3" t="str">
        <f t="shared" si="1"/>
        <v>CONT-02m_m67_001</v>
      </c>
      <c r="C245" s="3" t="str">
        <f t="shared" si="2"/>
        <v>CONT</v>
      </c>
      <c r="D245" s="2">
        <v>48.0</v>
      </c>
      <c r="E245" s="2">
        <v>11088.8994583</v>
      </c>
      <c r="F245" s="2">
        <v>0.830871560755</v>
      </c>
    </row>
    <row r="246">
      <c r="A246" s="2" t="s">
        <v>297</v>
      </c>
      <c r="B246" s="3" t="str">
        <f t="shared" si="1"/>
        <v>CONT-02m_m67_001</v>
      </c>
      <c r="C246" s="3" t="str">
        <f t="shared" si="2"/>
        <v>CONT</v>
      </c>
      <c r="D246" s="2">
        <v>80.0</v>
      </c>
      <c r="E246" s="2">
        <v>12598.66044</v>
      </c>
      <c r="F246" s="2">
        <v>0.849590014032</v>
      </c>
    </row>
    <row r="247">
      <c r="A247" s="2" t="s">
        <v>298</v>
      </c>
      <c r="B247" s="3" t="str">
        <f t="shared" si="1"/>
        <v>CONT-02m_m67_001</v>
      </c>
      <c r="C247" s="3" t="str">
        <f t="shared" si="2"/>
        <v>CONT</v>
      </c>
      <c r="D247" s="2">
        <v>24.0</v>
      </c>
      <c r="E247" s="2">
        <v>9442.51453333</v>
      </c>
      <c r="F247" s="2">
        <v>0.331404509779</v>
      </c>
    </row>
    <row r="248">
      <c r="A248" s="2" t="s">
        <v>299</v>
      </c>
      <c r="B248" s="3" t="str">
        <f t="shared" si="1"/>
        <v>CONT-02m_m67_001</v>
      </c>
      <c r="C248" s="3" t="str">
        <f t="shared" si="2"/>
        <v>CONT</v>
      </c>
      <c r="D248" s="2">
        <v>80.0</v>
      </c>
      <c r="E248" s="2">
        <v>9297.834975</v>
      </c>
      <c r="F248" s="2">
        <v>0.785244620886</v>
      </c>
    </row>
    <row r="249">
      <c r="A249" s="2" t="s">
        <v>300</v>
      </c>
      <c r="B249" s="3" t="str">
        <f t="shared" si="1"/>
        <v>CONT-02m_m67_001</v>
      </c>
      <c r="C249" s="3" t="str">
        <f t="shared" si="2"/>
        <v>CONT</v>
      </c>
      <c r="D249" s="2">
        <v>20.0</v>
      </c>
      <c r="E249" s="2">
        <v>7010.31146</v>
      </c>
      <c r="F249" s="2">
        <v>0.275077977776</v>
      </c>
    </row>
    <row r="250">
      <c r="A250" s="2" t="s">
        <v>301</v>
      </c>
      <c r="B250" s="3" t="str">
        <f t="shared" si="1"/>
        <v>CONT-02m_m67_001</v>
      </c>
      <c r="C250" s="3" t="str">
        <f t="shared" si="2"/>
        <v>CONT</v>
      </c>
      <c r="D250" s="2">
        <v>20.0</v>
      </c>
      <c r="E250" s="2">
        <v>9984.18128</v>
      </c>
      <c r="F250" s="2">
        <v>0.790909407446</v>
      </c>
    </row>
    <row r="251">
      <c r="A251" s="2" t="s">
        <v>302</v>
      </c>
      <c r="B251" s="3" t="str">
        <f t="shared" si="1"/>
        <v>CONT-02m_m67_001</v>
      </c>
      <c r="C251" s="3" t="str">
        <f t="shared" si="2"/>
        <v>CONT</v>
      </c>
      <c r="D251" s="2">
        <v>72.0</v>
      </c>
      <c r="E251" s="2">
        <v>18718.7608833</v>
      </c>
      <c r="F251" s="2">
        <v>0.959017250762</v>
      </c>
    </row>
    <row r="252">
      <c r="A252" s="2" t="s">
        <v>303</v>
      </c>
      <c r="B252" s="3" t="str">
        <f t="shared" si="1"/>
        <v>CONT-02m_m67_001</v>
      </c>
      <c r="C252" s="3" t="str">
        <f t="shared" si="2"/>
        <v>CONT</v>
      </c>
      <c r="D252" s="2">
        <v>60.0</v>
      </c>
      <c r="E252" s="2">
        <v>7841.25693333</v>
      </c>
      <c r="F252" s="2">
        <v>0.659438753756</v>
      </c>
    </row>
    <row r="253">
      <c r="A253" s="2" t="s">
        <v>304</v>
      </c>
      <c r="B253" s="3" t="str">
        <f t="shared" si="1"/>
        <v>CONT-02m_m67_001</v>
      </c>
      <c r="C253" s="3" t="str">
        <f t="shared" si="2"/>
        <v>CONT</v>
      </c>
      <c r="D253" s="2">
        <v>28.0</v>
      </c>
      <c r="E253" s="2">
        <v>10246.0114714</v>
      </c>
      <c r="F253" s="2">
        <v>0.395458106923</v>
      </c>
    </row>
    <row r="254">
      <c r="A254" s="2" t="s">
        <v>305</v>
      </c>
      <c r="B254" s="3" t="str">
        <f t="shared" si="1"/>
        <v>CONT-02m_m67_001</v>
      </c>
      <c r="C254" s="3" t="str">
        <f t="shared" si="2"/>
        <v>CONT</v>
      </c>
      <c r="D254" s="2">
        <v>60.0</v>
      </c>
      <c r="E254" s="2">
        <v>14463.8654667</v>
      </c>
      <c r="F254" s="2">
        <v>0.875764132983</v>
      </c>
    </row>
    <row r="255">
      <c r="A255" s="2" t="s">
        <v>306</v>
      </c>
      <c r="B255" s="3" t="str">
        <f t="shared" si="1"/>
        <v>CONT-02m_m67_001</v>
      </c>
      <c r="C255" s="3" t="str">
        <f t="shared" si="2"/>
        <v>CONT</v>
      </c>
      <c r="D255" s="2">
        <v>68.0</v>
      </c>
      <c r="E255" s="2">
        <v>10564.0849294</v>
      </c>
      <c r="F255" s="2">
        <v>0.824691713311</v>
      </c>
    </row>
    <row r="256">
      <c r="A256" s="2" t="s">
        <v>307</v>
      </c>
      <c r="B256" s="3" t="str">
        <f t="shared" si="1"/>
        <v>CONT-02m_m67_001</v>
      </c>
      <c r="C256" s="3" t="str">
        <f t="shared" si="2"/>
        <v>CONT</v>
      </c>
      <c r="D256" s="2">
        <v>24.0</v>
      </c>
      <c r="E256" s="2">
        <v>10345.87065</v>
      </c>
      <c r="F256" s="2">
        <v>0.337234885108</v>
      </c>
    </row>
    <row r="257">
      <c r="A257" s="2" t="s">
        <v>308</v>
      </c>
      <c r="B257" s="3" t="str">
        <f t="shared" si="1"/>
        <v>CONT-02m_m67_001</v>
      </c>
      <c r="C257" s="3" t="str">
        <f t="shared" si="2"/>
        <v>CONT</v>
      </c>
      <c r="D257" s="2">
        <v>44.0</v>
      </c>
      <c r="E257" s="2">
        <v>11114.6030636</v>
      </c>
      <c r="F257" s="2">
        <v>0.714718713257</v>
      </c>
    </row>
    <row r="258">
      <c r="A258" s="2" t="s">
        <v>309</v>
      </c>
      <c r="B258" s="3" t="str">
        <f t="shared" si="1"/>
        <v>CONT-02m_m67_001</v>
      </c>
      <c r="C258" s="3" t="str">
        <f t="shared" si="2"/>
        <v>CONT</v>
      </c>
      <c r="D258" s="2">
        <v>16.0</v>
      </c>
      <c r="E258" s="2">
        <v>7719.3646</v>
      </c>
      <c r="F258" s="2">
        <v>0.716142556604</v>
      </c>
    </row>
    <row r="259">
      <c r="A259" s="2" t="s">
        <v>310</v>
      </c>
      <c r="B259" s="3" t="str">
        <f t="shared" si="1"/>
        <v>CONT-02m_m67_001</v>
      </c>
      <c r="C259" s="3" t="str">
        <f t="shared" si="2"/>
        <v>CONT</v>
      </c>
      <c r="D259" s="2">
        <v>28.0</v>
      </c>
      <c r="E259" s="2">
        <v>14327.2675714</v>
      </c>
      <c r="F259" s="2">
        <v>0.63403646611</v>
      </c>
    </row>
    <row r="260">
      <c r="A260" s="2" t="s">
        <v>311</v>
      </c>
      <c r="B260" s="3" t="str">
        <f t="shared" si="1"/>
        <v>CONT-02m_m67_001</v>
      </c>
      <c r="C260" s="3" t="str">
        <f t="shared" si="2"/>
        <v>CONT</v>
      </c>
      <c r="D260" s="2">
        <v>32.0</v>
      </c>
      <c r="E260" s="2">
        <v>7327.8976625</v>
      </c>
      <c r="F260" s="2">
        <v>0.658476240013</v>
      </c>
    </row>
    <row r="261">
      <c r="A261" s="2" t="s">
        <v>312</v>
      </c>
      <c r="B261" s="3" t="str">
        <f t="shared" si="1"/>
        <v>CONT-02m_m67_001</v>
      </c>
      <c r="C261" s="3" t="str">
        <f t="shared" si="2"/>
        <v>CONT</v>
      </c>
      <c r="D261" s="2">
        <v>36.0</v>
      </c>
      <c r="E261" s="2">
        <v>10341.8963</v>
      </c>
      <c r="F261" s="2">
        <v>0.389332002875</v>
      </c>
    </row>
    <row r="262">
      <c r="A262" s="2" t="s">
        <v>313</v>
      </c>
      <c r="B262" s="3" t="str">
        <f t="shared" si="1"/>
        <v>CONT-02m_m67_001</v>
      </c>
      <c r="C262" s="3" t="str">
        <f t="shared" si="2"/>
        <v>CONT</v>
      </c>
      <c r="D262" s="2">
        <v>32.0</v>
      </c>
      <c r="E262" s="2">
        <v>14701.3732875</v>
      </c>
      <c r="F262" s="2">
        <v>0.785282488529</v>
      </c>
    </row>
    <row r="263">
      <c r="A263" s="2" t="s">
        <v>314</v>
      </c>
      <c r="B263" s="3" t="str">
        <f t="shared" si="1"/>
        <v>CONT-02m_m67_001</v>
      </c>
      <c r="C263" s="3" t="str">
        <f t="shared" si="2"/>
        <v>CONT</v>
      </c>
      <c r="D263" s="2">
        <v>16.0</v>
      </c>
      <c r="E263" s="2">
        <v>8592.371725</v>
      </c>
      <c r="F263" s="2">
        <v>0.259918445277</v>
      </c>
    </row>
    <row r="264">
      <c r="A264" s="2" t="s">
        <v>315</v>
      </c>
      <c r="B264" s="3" t="str">
        <f t="shared" si="1"/>
        <v>CONT-02m_m67_001</v>
      </c>
      <c r="C264" s="3" t="str">
        <f t="shared" si="2"/>
        <v>CONT</v>
      </c>
      <c r="D264" s="2">
        <v>16.0</v>
      </c>
      <c r="E264" s="2">
        <v>8658.136475</v>
      </c>
      <c r="F264" s="2">
        <v>0.618006520855</v>
      </c>
    </row>
    <row r="265">
      <c r="A265" s="2" t="s">
        <v>316</v>
      </c>
      <c r="B265" s="3" t="str">
        <f t="shared" si="1"/>
        <v>CONT-02m_m67_001</v>
      </c>
      <c r="C265" s="3" t="str">
        <f t="shared" si="2"/>
        <v>CONT</v>
      </c>
      <c r="D265" s="2">
        <v>16.0</v>
      </c>
      <c r="E265" s="2">
        <v>9717.731425</v>
      </c>
      <c r="F265" s="2">
        <v>0.273907353845</v>
      </c>
    </row>
    <row r="266">
      <c r="A266" s="2" t="s">
        <v>317</v>
      </c>
      <c r="B266" s="3" t="str">
        <f t="shared" si="1"/>
        <v>CONT-02m_m67_001</v>
      </c>
      <c r="C266" s="3" t="str">
        <f t="shared" si="2"/>
        <v>CONT</v>
      </c>
      <c r="D266" s="2">
        <v>16.0</v>
      </c>
      <c r="E266" s="2">
        <v>14691.72025</v>
      </c>
      <c r="F266" s="2">
        <v>0.520729497283</v>
      </c>
    </row>
    <row r="267">
      <c r="A267" s="2" t="s">
        <v>318</v>
      </c>
      <c r="B267" s="3" t="str">
        <f t="shared" si="1"/>
        <v>CONT-02m_m67_001</v>
      </c>
      <c r="C267" s="3" t="str">
        <f t="shared" si="2"/>
        <v>CONT</v>
      </c>
      <c r="D267" s="2">
        <v>44.0</v>
      </c>
      <c r="E267" s="2">
        <v>10747.5090545</v>
      </c>
      <c r="F267" s="2">
        <v>0.721685421304</v>
      </c>
    </row>
    <row r="268">
      <c r="A268" s="2" t="s">
        <v>319</v>
      </c>
      <c r="B268" s="3" t="str">
        <f t="shared" si="1"/>
        <v>CONT-02m_m67_002</v>
      </c>
      <c r="C268" s="3" t="str">
        <f t="shared" si="2"/>
        <v>CONT</v>
      </c>
      <c r="D268" s="2">
        <v>44.0</v>
      </c>
      <c r="E268" s="2">
        <v>8761.35900909</v>
      </c>
      <c r="F268" s="2">
        <v>0.847157557669</v>
      </c>
    </row>
    <row r="269">
      <c r="A269" s="2" t="s">
        <v>320</v>
      </c>
      <c r="B269" s="3" t="str">
        <f t="shared" si="1"/>
        <v>CONT-02m_m67_002</v>
      </c>
      <c r="C269" s="3" t="str">
        <f t="shared" si="2"/>
        <v>CONT</v>
      </c>
      <c r="D269" s="2">
        <v>140.0</v>
      </c>
      <c r="E269" s="2">
        <v>6667.47844571</v>
      </c>
      <c r="F269" s="2">
        <v>1.3890635531</v>
      </c>
    </row>
    <row r="270">
      <c r="A270" s="2" t="s">
        <v>321</v>
      </c>
      <c r="B270" s="3" t="str">
        <f t="shared" si="1"/>
        <v>CONT-02m_m67_002</v>
      </c>
      <c r="C270" s="3" t="str">
        <f t="shared" si="2"/>
        <v>CONT</v>
      </c>
      <c r="D270" s="2">
        <v>16.0</v>
      </c>
      <c r="E270" s="2">
        <v>4128.524</v>
      </c>
      <c r="F270" s="2">
        <v>0.453298878728</v>
      </c>
    </row>
    <row r="271">
      <c r="A271" s="2" t="s">
        <v>322</v>
      </c>
      <c r="B271" s="3" t="str">
        <f t="shared" si="1"/>
        <v>CONT-02m_m67_002</v>
      </c>
      <c r="C271" s="3" t="str">
        <f t="shared" si="2"/>
        <v>CONT</v>
      </c>
      <c r="D271" s="2">
        <v>16.0</v>
      </c>
      <c r="E271" s="2">
        <v>4332.400775</v>
      </c>
      <c r="F271" s="2">
        <v>0.263994113056</v>
      </c>
    </row>
    <row r="272">
      <c r="A272" s="2" t="s">
        <v>323</v>
      </c>
      <c r="B272" s="3" t="str">
        <f t="shared" si="1"/>
        <v>CONT-02m_m67_002</v>
      </c>
      <c r="C272" s="3" t="str">
        <f t="shared" si="2"/>
        <v>CONT</v>
      </c>
      <c r="D272" s="2">
        <v>40.0</v>
      </c>
      <c r="E272" s="2">
        <v>3485.20488</v>
      </c>
      <c r="F272" s="2">
        <v>0.934585400902</v>
      </c>
    </row>
    <row r="273">
      <c r="A273" s="2" t="s">
        <v>324</v>
      </c>
      <c r="B273" s="3" t="str">
        <f t="shared" si="1"/>
        <v>CONT-02m_m67_002</v>
      </c>
      <c r="C273" s="3" t="str">
        <f t="shared" si="2"/>
        <v>CONT</v>
      </c>
      <c r="D273" s="2">
        <v>184.0</v>
      </c>
      <c r="E273" s="2">
        <v>4902.40060435</v>
      </c>
      <c r="F273" s="2">
        <v>0.806988844708</v>
      </c>
    </row>
    <row r="274">
      <c r="A274" s="2" t="s">
        <v>325</v>
      </c>
      <c r="B274" s="3" t="str">
        <f t="shared" si="1"/>
        <v>CONT-02m_m67_002</v>
      </c>
      <c r="C274" s="3" t="str">
        <f t="shared" si="2"/>
        <v>CONT</v>
      </c>
      <c r="D274" s="2">
        <v>28.0</v>
      </c>
      <c r="E274" s="2">
        <v>4208.35548571</v>
      </c>
      <c r="F274" s="2">
        <v>0.575460677745</v>
      </c>
    </row>
    <row r="275">
      <c r="A275" s="2" t="s">
        <v>326</v>
      </c>
      <c r="B275" s="3" t="str">
        <f t="shared" si="1"/>
        <v>CONT-02m_m67_002</v>
      </c>
      <c r="C275" s="3" t="str">
        <f t="shared" si="2"/>
        <v>CONT</v>
      </c>
      <c r="D275" s="2">
        <v>44.0</v>
      </c>
      <c r="E275" s="2">
        <v>6866.62142727</v>
      </c>
      <c r="F275" s="2">
        <v>0.616946753927</v>
      </c>
    </row>
    <row r="276">
      <c r="A276" s="2" t="s">
        <v>327</v>
      </c>
      <c r="B276" s="3" t="str">
        <f t="shared" si="1"/>
        <v>CONT-02m_m67_002</v>
      </c>
      <c r="C276" s="3" t="str">
        <f t="shared" si="2"/>
        <v>CONT</v>
      </c>
      <c r="D276" s="2">
        <v>112.0</v>
      </c>
      <c r="E276" s="2">
        <v>5083.00418571</v>
      </c>
      <c r="F276" s="2">
        <v>1.46956013158</v>
      </c>
    </row>
    <row r="277">
      <c r="A277" s="2" t="s">
        <v>328</v>
      </c>
      <c r="B277" s="3" t="str">
        <f t="shared" si="1"/>
        <v>CONT-02m_m67_002</v>
      </c>
      <c r="C277" s="3" t="str">
        <f t="shared" si="2"/>
        <v>CONT</v>
      </c>
      <c r="D277" s="2">
        <v>20.0</v>
      </c>
      <c r="E277" s="2">
        <v>3967.68134</v>
      </c>
      <c r="F277" s="2">
        <v>0.288710937658</v>
      </c>
    </row>
    <row r="278">
      <c r="A278" s="2" t="s">
        <v>329</v>
      </c>
      <c r="B278" s="3" t="str">
        <f t="shared" si="1"/>
        <v>CONT-02m_m67_002</v>
      </c>
      <c r="C278" s="3" t="str">
        <f t="shared" si="2"/>
        <v>CONT</v>
      </c>
      <c r="D278" s="2">
        <v>16.0</v>
      </c>
      <c r="E278" s="2">
        <v>4189.8577</v>
      </c>
      <c r="F278" s="2">
        <v>0.283253104276</v>
      </c>
    </row>
    <row r="279">
      <c r="A279" s="2" t="s">
        <v>330</v>
      </c>
      <c r="B279" s="3" t="str">
        <f t="shared" si="1"/>
        <v>CONT-02m_m67_002</v>
      </c>
      <c r="C279" s="3" t="str">
        <f t="shared" si="2"/>
        <v>CONT</v>
      </c>
      <c r="D279" s="2">
        <v>72.0</v>
      </c>
      <c r="E279" s="2">
        <v>6796.28850556</v>
      </c>
      <c r="F279" s="2">
        <v>1.02627182385</v>
      </c>
    </row>
    <row r="280">
      <c r="A280" s="2" t="s">
        <v>331</v>
      </c>
      <c r="B280" s="3" t="str">
        <f t="shared" si="1"/>
        <v>CONT-02m_m67_002</v>
      </c>
      <c r="C280" s="3" t="str">
        <f t="shared" si="2"/>
        <v>CONT</v>
      </c>
      <c r="D280" s="2">
        <v>188.0</v>
      </c>
      <c r="E280" s="2">
        <v>6565.18954043</v>
      </c>
      <c r="F280" s="2">
        <v>1.39729300175</v>
      </c>
    </row>
    <row r="281">
      <c r="A281" s="2" t="s">
        <v>332</v>
      </c>
      <c r="B281" s="3" t="str">
        <f t="shared" si="1"/>
        <v>CONT-02m_m67_002</v>
      </c>
      <c r="C281" s="3" t="str">
        <f t="shared" si="2"/>
        <v>CONT</v>
      </c>
      <c r="D281" s="2">
        <v>36.0</v>
      </c>
      <c r="E281" s="2">
        <v>6936.7801</v>
      </c>
      <c r="F281" s="2">
        <v>0.679277594514</v>
      </c>
    </row>
    <row r="282">
      <c r="A282" s="2" t="s">
        <v>333</v>
      </c>
      <c r="B282" s="3" t="str">
        <f t="shared" si="1"/>
        <v>CONT-02m_m67_002</v>
      </c>
      <c r="C282" s="3" t="str">
        <f t="shared" si="2"/>
        <v>CONT</v>
      </c>
      <c r="D282" s="2">
        <v>52.0</v>
      </c>
      <c r="E282" s="2">
        <v>5321.18783077</v>
      </c>
      <c r="F282" s="2">
        <v>0.686817025865</v>
      </c>
    </row>
    <row r="283">
      <c r="A283" s="2" t="s">
        <v>334</v>
      </c>
      <c r="B283" s="3" t="str">
        <f t="shared" si="1"/>
        <v>CONT-02m_m67_002</v>
      </c>
      <c r="C283" s="3" t="str">
        <f t="shared" si="2"/>
        <v>CONT</v>
      </c>
      <c r="D283" s="2">
        <v>96.0</v>
      </c>
      <c r="E283" s="2">
        <v>5405.91320417</v>
      </c>
      <c r="F283" s="2">
        <v>0.810797645923</v>
      </c>
    </row>
    <row r="284">
      <c r="A284" s="2" t="s">
        <v>335</v>
      </c>
      <c r="B284" s="3" t="str">
        <f t="shared" si="1"/>
        <v>CONT-02m_m67_002</v>
      </c>
      <c r="C284" s="3" t="str">
        <f t="shared" si="2"/>
        <v>CONT</v>
      </c>
      <c r="D284" s="2">
        <v>28.0</v>
      </c>
      <c r="E284" s="2">
        <v>4851.57824286</v>
      </c>
      <c r="F284" s="2">
        <v>0.601106104863</v>
      </c>
    </row>
    <row r="285">
      <c r="A285" s="2" t="s">
        <v>336</v>
      </c>
      <c r="B285" s="3" t="str">
        <f t="shared" si="1"/>
        <v>CONT-02m_m67_002</v>
      </c>
      <c r="C285" s="3" t="str">
        <f t="shared" si="2"/>
        <v>CONT</v>
      </c>
      <c r="D285" s="2">
        <v>16.0</v>
      </c>
      <c r="E285" s="2">
        <v>5310.559175</v>
      </c>
      <c r="F285" s="2">
        <v>0.393715940469</v>
      </c>
    </row>
    <row r="286">
      <c r="A286" s="2" t="s">
        <v>337</v>
      </c>
      <c r="B286" s="3" t="str">
        <f t="shared" si="1"/>
        <v>CONT-02m_m67_002</v>
      </c>
      <c r="C286" s="3" t="str">
        <f t="shared" si="2"/>
        <v>CONT</v>
      </c>
      <c r="D286" s="2">
        <v>20.0</v>
      </c>
      <c r="E286" s="2">
        <v>3878.54908</v>
      </c>
      <c r="F286" s="2">
        <v>1.16307598717</v>
      </c>
    </row>
    <row r="287">
      <c r="A287" s="2" t="s">
        <v>338</v>
      </c>
      <c r="B287" s="3" t="str">
        <f t="shared" si="1"/>
        <v>CONT-02m_m67_002</v>
      </c>
      <c r="C287" s="3" t="str">
        <f t="shared" si="2"/>
        <v>CONT</v>
      </c>
      <c r="D287" s="2">
        <v>32.0</v>
      </c>
      <c r="E287" s="2">
        <v>4308.1011375</v>
      </c>
      <c r="F287" s="2">
        <v>0.406036289347</v>
      </c>
    </row>
    <row r="288">
      <c r="A288" s="2" t="s">
        <v>339</v>
      </c>
      <c r="B288" s="3" t="str">
        <f t="shared" si="1"/>
        <v>CONT-02m_m67_002</v>
      </c>
      <c r="C288" s="3" t="str">
        <f t="shared" si="2"/>
        <v>CONT</v>
      </c>
      <c r="D288" s="2">
        <v>44.0</v>
      </c>
      <c r="E288" s="2">
        <v>6030.52280909</v>
      </c>
      <c r="F288" s="2">
        <v>0.650571687431</v>
      </c>
    </row>
    <row r="289">
      <c r="A289" s="2" t="s">
        <v>340</v>
      </c>
      <c r="B289" s="3" t="str">
        <f t="shared" si="1"/>
        <v>CONT-02m_m67_002</v>
      </c>
      <c r="C289" s="3" t="str">
        <f t="shared" si="2"/>
        <v>CONT</v>
      </c>
      <c r="D289" s="2">
        <v>16.0</v>
      </c>
      <c r="E289" s="2">
        <v>3650.47915</v>
      </c>
      <c r="F289" s="2">
        <v>0.455499793774</v>
      </c>
    </row>
    <row r="290">
      <c r="A290" s="2" t="s">
        <v>341</v>
      </c>
      <c r="B290" s="3" t="str">
        <f t="shared" si="1"/>
        <v>CONT-02m_m67_002</v>
      </c>
      <c r="C290" s="3" t="str">
        <f t="shared" si="2"/>
        <v>CONT</v>
      </c>
      <c r="D290" s="2">
        <v>152.0</v>
      </c>
      <c r="E290" s="2">
        <v>6701.43936316</v>
      </c>
      <c r="F290" s="2">
        <v>1.45209282255</v>
      </c>
    </row>
    <row r="291">
      <c r="A291" s="2" t="s">
        <v>342</v>
      </c>
      <c r="B291" s="3" t="str">
        <f t="shared" si="1"/>
        <v>CONT-02m_m67_002</v>
      </c>
      <c r="C291" s="3" t="str">
        <f t="shared" si="2"/>
        <v>CONT</v>
      </c>
      <c r="D291" s="2">
        <v>28.0</v>
      </c>
      <c r="E291" s="2">
        <v>4573.94662857</v>
      </c>
      <c r="F291" s="2">
        <v>0.531445007429</v>
      </c>
    </row>
    <row r="292">
      <c r="A292" s="2" t="s">
        <v>343</v>
      </c>
      <c r="B292" s="3" t="str">
        <f t="shared" si="1"/>
        <v>CONT-02m_m67_002</v>
      </c>
      <c r="C292" s="3" t="str">
        <f t="shared" si="2"/>
        <v>CONT</v>
      </c>
      <c r="D292" s="2">
        <v>40.0</v>
      </c>
      <c r="E292" s="2">
        <v>4079.79165</v>
      </c>
      <c r="F292" s="2">
        <v>0.447008023069</v>
      </c>
    </row>
    <row r="293">
      <c r="A293" s="2" t="s">
        <v>344</v>
      </c>
      <c r="B293" s="3" t="str">
        <f t="shared" si="1"/>
        <v>CONT-02m_m67_002</v>
      </c>
      <c r="C293" s="3" t="str">
        <f t="shared" si="2"/>
        <v>CONT</v>
      </c>
      <c r="D293" s="2">
        <v>100.0</v>
      </c>
      <c r="E293" s="2">
        <v>6041.928564</v>
      </c>
      <c r="F293" s="2">
        <v>1.12206795036</v>
      </c>
    </row>
    <row r="294">
      <c r="A294" s="2" t="s">
        <v>345</v>
      </c>
      <c r="B294" s="3" t="str">
        <f t="shared" si="1"/>
        <v>CONT-02m_m67_002</v>
      </c>
      <c r="C294" s="3" t="str">
        <f t="shared" si="2"/>
        <v>CONT</v>
      </c>
      <c r="D294" s="2">
        <v>56.0</v>
      </c>
      <c r="E294" s="2">
        <v>4552.47472143</v>
      </c>
      <c r="F294" s="2">
        <v>0.788942436757</v>
      </c>
    </row>
    <row r="295">
      <c r="A295" s="2" t="s">
        <v>346</v>
      </c>
      <c r="B295" s="3" t="str">
        <f t="shared" si="1"/>
        <v>CONT-02m_m67_002</v>
      </c>
      <c r="C295" s="3" t="str">
        <f t="shared" si="2"/>
        <v>CONT</v>
      </c>
      <c r="D295" s="2">
        <v>56.0</v>
      </c>
      <c r="E295" s="2">
        <v>6168.04188571</v>
      </c>
      <c r="F295" s="2">
        <v>1.13725493925</v>
      </c>
    </row>
    <row r="296">
      <c r="A296" s="2" t="s">
        <v>347</v>
      </c>
      <c r="B296" s="3" t="str">
        <f t="shared" si="1"/>
        <v>CONT-02m_m67_003</v>
      </c>
      <c r="C296" s="3" t="str">
        <f t="shared" si="2"/>
        <v>CONT</v>
      </c>
      <c r="D296" s="2">
        <v>20.0</v>
      </c>
      <c r="E296" s="2">
        <v>10394.39748</v>
      </c>
      <c r="F296" s="2">
        <v>0.281193518491</v>
      </c>
    </row>
    <row r="297">
      <c r="A297" s="2" t="s">
        <v>348</v>
      </c>
      <c r="B297" s="3" t="str">
        <f t="shared" si="1"/>
        <v>CONT-02m_m67_003</v>
      </c>
      <c r="C297" s="3" t="str">
        <f t="shared" si="2"/>
        <v>CONT</v>
      </c>
      <c r="D297" s="2">
        <v>40.0</v>
      </c>
      <c r="E297" s="2">
        <v>11281.5022</v>
      </c>
      <c r="F297" s="2">
        <v>0.370846836337</v>
      </c>
    </row>
    <row r="298">
      <c r="A298" s="2" t="s">
        <v>349</v>
      </c>
      <c r="B298" s="3" t="str">
        <f t="shared" si="1"/>
        <v>CONT-02m_m67_003</v>
      </c>
      <c r="C298" s="3" t="str">
        <f t="shared" si="2"/>
        <v>CONT</v>
      </c>
      <c r="D298" s="2">
        <v>96.0</v>
      </c>
      <c r="E298" s="2">
        <v>17446.9850708</v>
      </c>
      <c r="F298" s="2">
        <v>1.05681338209</v>
      </c>
    </row>
    <row r="299">
      <c r="A299" s="2" t="s">
        <v>350</v>
      </c>
      <c r="B299" s="3" t="str">
        <f t="shared" si="1"/>
        <v>CONT-02m_m67_003</v>
      </c>
      <c r="C299" s="3" t="str">
        <f t="shared" si="2"/>
        <v>CONT</v>
      </c>
      <c r="D299" s="2">
        <v>76.0</v>
      </c>
      <c r="E299" s="2">
        <v>18617.3852684</v>
      </c>
      <c r="F299" s="2">
        <v>1.54302942039</v>
      </c>
    </row>
    <row r="300">
      <c r="A300" s="2" t="s">
        <v>351</v>
      </c>
      <c r="B300" s="3" t="str">
        <f t="shared" si="1"/>
        <v>CONT-02m_m67_003</v>
      </c>
      <c r="C300" s="3" t="str">
        <f t="shared" si="2"/>
        <v>CONT</v>
      </c>
      <c r="D300" s="2">
        <v>36.0</v>
      </c>
      <c r="E300" s="2">
        <v>16208.3636111</v>
      </c>
      <c r="F300" s="2">
        <v>1.0761040299</v>
      </c>
    </row>
    <row r="301">
      <c r="A301" s="2" t="s">
        <v>352</v>
      </c>
      <c r="B301" s="3" t="str">
        <f t="shared" si="1"/>
        <v>CONT-02m_m67_003</v>
      </c>
      <c r="C301" s="3" t="str">
        <f t="shared" si="2"/>
        <v>CONT</v>
      </c>
      <c r="D301" s="2">
        <v>44.0</v>
      </c>
      <c r="E301" s="2">
        <v>15836.3980545</v>
      </c>
      <c r="F301" s="2">
        <v>0.65882603254</v>
      </c>
    </row>
    <row r="302">
      <c r="A302" s="2" t="s">
        <v>353</v>
      </c>
      <c r="B302" s="3" t="str">
        <f t="shared" si="1"/>
        <v>CONT-02m_m67_003</v>
      </c>
      <c r="C302" s="3" t="str">
        <f t="shared" si="2"/>
        <v>CONT</v>
      </c>
      <c r="D302" s="2">
        <v>44.0</v>
      </c>
      <c r="E302" s="2">
        <v>17937.4175545</v>
      </c>
      <c r="F302" s="2">
        <v>0.747976778664</v>
      </c>
    </row>
    <row r="303">
      <c r="A303" s="2" t="s">
        <v>354</v>
      </c>
      <c r="B303" s="3" t="str">
        <f t="shared" si="1"/>
        <v>CONT-02m_m67_003</v>
      </c>
      <c r="C303" s="3" t="str">
        <f t="shared" si="2"/>
        <v>CONT</v>
      </c>
      <c r="D303" s="2">
        <v>20.0</v>
      </c>
      <c r="E303" s="2">
        <v>9195.2862</v>
      </c>
      <c r="F303" s="2">
        <v>0.10409522653</v>
      </c>
    </row>
    <row r="304">
      <c r="A304" s="2" t="s">
        <v>355</v>
      </c>
      <c r="B304" s="3" t="str">
        <f t="shared" si="1"/>
        <v>CONT-02m_m67_003</v>
      </c>
      <c r="C304" s="3" t="str">
        <f t="shared" si="2"/>
        <v>CONT</v>
      </c>
      <c r="D304" s="2">
        <v>24.0</v>
      </c>
      <c r="E304" s="2">
        <v>10499.9314</v>
      </c>
      <c r="F304" s="2">
        <v>0.521055089941</v>
      </c>
    </row>
    <row r="305">
      <c r="A305" s="2" t="s">
        <v>356</v>
      </c>
      <c r="B305" s="3" t="str">
        <f t="shared" si="1"/>
        <v>CONT-02m_m67_003</v>
      </c>
      <c r="C305" s="3" t="str">
        <f t="shared" si="2"/>
        <v>CONT</v>
      </c>
      <c r="D305" s="2">
        <v>32.0</v>
      </c>
      <c r="E305" s="2">
        <v>15669.7570875</v>
      </c>
      <c r="F305" s="2">
        <v>0.673930472632</v>
      </c>
    </row>
    <row r="306">
      <c r="A306" s="2" t="s">
        <v>357</v>
      </c>
      <c r="B306" s="3" t="str">
        <f t="shared" si="1"/>
        <v>CONT-02m_m67_003</v>
      </c>
      <c r="C306" s="3" t="str">
        <f t="shared" si="2"/>
        <v>CONT</v>
      </c>
      <c r="D306" s="2">
        <v>56.0</v>
      </c>
      <c r="E306" s="2">
        <v>14619.2731429</v>
      </c>
      <c r="F306" s="2">
        <v>0.625838255472</v>
      </c>
    </row>
    <row r="307">
      <c r="A307" s="2" t="s">
        <v>358</v>
      </c>
      <c r="B307" s="3" t="str">
        <f t="shared" si="1"/>
        <v>CONT-02m_m67_003</v>
      </c>
      <c r="C307" s="3" t="str">
        <f t="shared" si="2"/>
        <v>CONT</v>
      </c>
      <c r="D307" s="2">
        <v>68.0</v>
      </c>
      <c r="E307" s="2">
        <v>19939.8780176</v>
      </c>
      <c r="F307" s="2">
        <v>0.995167642572</v>
      </c>
    </row>
    <row r="308">
      <c r="A308" s="2" t="s">
        <v>359</v>
      </c>
      <c r="B308" s="3" t="str">
        <f t="shared" si="1"/>
        <v>CONT-02m_m67_003</v>
      </c>
      <c r="C308" s="3" t="str">
        <f t="shared" si="2"/>
        <v>CONT</v>
      </c>
      <c r="D308" s="2">
        <v>72.0</v>
      </c>
      <c r="E308" s="2">
        <v>13047.0916722</v>
      </c>
      <c r="F308" s="2">
        <v>0.676090121968</v>
      </c>
    </row>
    <row r="309">
      <c r="A309" s="2" t="s">
        <v>360</v>
      </c>
      <c r="B309" s="3" t="str">
        <f t="shared" si="1"/>
        <v>CONT-02m_m67_003</v>
      </c>
      <c r="C309" s="3" t="str">
        <f t="shared" si="2"/>
        <v>CONT</v>
      </c>
      <c r="D309" s="2">
        <v>80.0</v>
      </c>
      <c r="E309" s="2">
        <v>19588.435975</v>
      </c>
      <c r="F309" s="2">
        <v>1.103036982</v>
      </c>
    </row>
    <row r="310">
      <c r="A310" s="2" t="s">
        <v>361</v>
      </c>
      <c r="B310" s="3" t="str">
        <f t="shared" si="1"/>
        <v>CONT-02m_m67_003</v>
      </c>
      <c r="C310" s="3" t="str">
        <f t="shared" si="2"/>
        <v>CONT</v>
      </c>
      <c r="D310" s="2">
        <v>20.0</v>
      </c>
      <c r="E310" s="2">
        <v>9095.88232</v>
      </c>
      <c r="F310" s="2">
        <v>0.679978553197</v>
      </c>
    </row>
    <row r="311">
      <c r="A311" s="2" t="s">
        <v>362</v>
      </c>
      <c r="B311" s="3" t="str">
        <f t="shared" si="1"/>
        <v>CONT-02m_m67_003</v>
      </c>
      <c r="C311" s="3" t="str">
        <f t="shared" si="2"/>
        <v>CONT</v>
      </c>
      <c r="D311" s="2">
        <v>20.0</v>
      </c>
      <c r="E311" s="2">
        <v>12421.3726</v>
      </c>
      <c r="F311" s="2">
        <v>0.494683961095</v>
      </c>
    </row>
    <row r="312">
      <c r="A312" s="2" t="s">
        <v>363</v>
      </c>
      <c r="B312" s="3" t="str">
        <f t="shared" si="1"/>
        <v>CONT-02m_m67_003</v>
      </c>
      <c r="C312" s="3" t="str">
        <f t="shared" si="2"/>
        <v>CONT</v>
      </c>
      <c r="D312" s="2">
        <v>20.0</v>
      </c>
      <c r="E312" s="2">
        <v>9865.64918</v>
      </c>
      <c r="F312" s="2">
        <v>0.562861399051</v>
      </c>
    </row>
    <row r="313">
      <c r="A313" s="2" t="s">
        <v>364</v>
      </c>
      <c r="B313" s="3" t="str">
        <f t="shared" si="1"/>
        <v>CONT-02m_m67_003</v>
      </c>
      <c r="C313" s="3" t="str">
        <f t="shared" si="2"/>
        <v>CONT</v>
      </c>
      <c r="D313" s="2">
        <v>112.0</v>
      </c>
      <c r="E313" s="2">
        <v>19248.7431464</v>
      </c>
      <c r="F313" s="2">
        <v>1.28011036422</v>
      </c>
    </row>
    <row r="314">
      <c r="A314" s="2" t="s">
        <v>365</v>
      </c>
      <c r="B314" s="3" t="str">
        <f t="shared" si="1"/>
        <v>CONT-02m_m67_003</v>
      </c>
      <c r="C314" s="3" t="str">
        <f t="shared" si="2"/>
        <v>CONT</v>
      </c>
      <c r="D314" s="2">
        <v>52.0</v>
      </c>
      <c r="E314" s="2">
        <v>12220.1754308</v>
      </c>
      <c r="F314" s="2">
        <v>0.584182088092</v>
      </c>
    </row>
    <row r="315">
      <c r="A315" s="2" t="s">
        <v>366</v>
      </c>
      <c r="B315" s="3" t="str">
        <f t="shared" si="1"/>
        <v>CONT-02m_m67_003</v>
      </c>
      <c r="C315" s="3" t="str">
        <f t="shared" si="2"/>
        <v>CONT</v>
      </c>
      <c r="D315" s="2">
        <v>16.0</v>
      </c>
      <c r="E315" s="2">
        <v>11818.465875</v>
      </c>
      <c r="F315" s="2">
        <v>0.370567622424</v>
      </c>
    </row>
    <row r="316">
      <c r="A316" s="2" t="s">
        <v>367</v>
      </c>
      <c r="B316" s="3" t="str">
        <f t="shared" si="1"/>
        <v>CONT-02m_m67_003</v>
      </c>
      <c r="C316" s="3" t="str">
        <f t="shared" si="2"/>
        <v>CONT</v>
      </c>
      <c r="D316" s="2">
        <v>32.0</v>
      </c>
      <c r="E316" s="2">
        <v>14033.7575875</v>
      </c>
      <c r="F316" s="2">
        <v>1.23549819012</v>
      </c>
    </row>
    <row r="317">
      <c r="A317" s="2" t="s">
        <v>368</v>
      </c>
      <c r="B317" s="3" t="str">
        <f t="shared" si="1"/>
        <v>CONT-02m_m67_003</v>
      </c>
      <c r="C317" s="3" t="str">
        <f t="shared" si="2"/>
        <v>CONT</v>
      </c>
      <c r="D317" s="2">
        <v>32.0</v>
      </c>
      <c r="E317" s="2">
        <v>13635.975475</v>
      </c>
      <c r="F317" s="2">
        <v>0.4417949351</v>
      </c>
    </row>
    <row r="318">
      <c r="A318" s="2" t="s">
        <v>369</v>
      </c>
      <c r="B318" s="3" t="str">
        <f t="shared" si="1"/>
        <v>CONT-02m_m67_003</v>
      </c>
      <c r="C318" s="3" t="str">
        <f t="shared" si="2"/>
        <v>CONT</v>
      </c>
      <c r="D318" s="2">
        <v>68.0</v>
      </c>
      <c r="E318" s="2">
        <v>18845.9550765</v>
      </c>
      <c r="F318" s="2">
        <v>1.09906714284</v>
      </c>
    </row>
    <row r="319">
      <c r="A319" s="2" t="s">
        <v>370</v>
      </c>
      <c r="B319" s="3" t="str">
        <f t="shared" si="1"/>
        <v>CONT-02m_m67_003</v>
      </c>
      <c r="C319" s="3" t="str">
        <f t="shared" si="2"/>
        <v>CONT</v>
      </c>
      <c r="D319" s="2">
        <v>68.0</v>
      </c>
      <c r="E319" s="2">
        <v>14860.9412706</v>
      </c>
      <c r="F319" s="2">
        <v>0.90218461643</v>
      </c>
    </row>
    <row r="320">
      <c r="A320" s="2" t="s">
        <v>371</v>
      </c>
      <c r="B320" s="3" t="str">
        <f t="shared" si="1"/>
        <v>CONT-02m_m67_003</v>
      </c>
      <c r="C320" s="3" t="str">
        <f t="shared" si="2"/>
        <v>CONT</v>
      </c>
      <c r="D320" s="2">
        <v>48.0</v>
      </c>
      <c r="E320" s="2">
        <v>20691.358675</v>
      </c>
      <c r="F320" s="2">
        <v>0.919561566684</v>
      </c>
    </row>
    <row r="321">
      <c r="A321" s="2" t="s">
        <v>372</v>
      </c>
      <c r="B321" s="3" t="str">
        <f t="shared" si="1"/>
        <v>CONT-02m_m67_003</v>
      </c>
      <c r="C321" s="3" t="str">
        <f t="shared" si="2"/>
        <v>CONT</v>
      </c>
      <c r="D321" s="2">
        <v>24.0</v>
      </c>
      <c r="E321" s="2">
        <v>12843.8371167</v>
      </c>
      <c r="F321" s="2">
        <v>0.464859172984</v>
      </c>
    </row>
    <row r="322">
      <c r="A322" s="2" t="s">
        <v>373</v>
      </c>
      <c r="B322" s="3" t="str">
        <f t="shared" si="1"/>
        <v>CONT-02m_m67_003</v>
      </c>
      <c r="C322" s="3" t="str">
        <f t="shared" si="2"/>
        <v>CONT</v>
      </c>
      <c r="D322" s="2">
        <v>32.0</v>
      </c>
      <c r="E322" s="2">
        <v>12782.469025</v>
      </c>
      <c r="F322" s="2">
        <v>0.776082537779</v>
      </c>
    </row>
    <row r="323">
      <c r="A323" s="2" t="s">
        <v>374</v>
      </c>
      <c r="B323" s="3" t="str">
        <f t="shared" si="1"/>
        <v>CONT-02m_m67_003</v>
      </c>
      <c r="C323" s="3" t="str">
        <f t="shared" si="2"/>
        <v>CONT</v>
      </c>
      <c r="D323" s="2">
        <v>16.0</v>
      </c>
      <c r="E323" s="2">
        <v>10850.0129</v>
      </c>
      <c r="F323" s="2">
        <v>1.0021651495</v>
      </c>
    </row>
    <row r="324">
      <c r="A324" s="2" t="s">
        <v>375</v>
      </c>
      <c r="B324" s="3" t="str">
        <f t="shared" si="1"/>
        <v>CONT-02m_m67_003</v>
      </c>
      <c r="C324" s="3" t="str">
        <f t="shared" si="2"/>
        <v>CONT</v>
      </c>
      <c r="D324" s="2">
        <v>56.0</v>
      </c>
      <c r="E324" s="2">
        <v>18364.2399786</v>
      </c>
      <c r="F324" s="2">
        <v>0.767731978914</v>
      </c>
    </row>
    <row r="325">
      <c r="A325" s="2" t="s">
        <v>376</v>
      </c>
      <c r="B325" s="3" t="str">
        <f t="shared" si="1"/>
        <v>CONT-02m_m67_003</v>
      </c>
      <c r="C325" s="3" t="str">
        <f t="shared" si="2"/>
        <v>CONT</v>
      </c>
      <c r="D325" s="2">
        <v>68.0</v>
      </c>
      <c r="E325" s="2">
        <v>19413.7916294</v>
      </c>
      <c r="F325" s="2">
        <v>0.699195708861</v>
      </c>
    </row>
    <row r="326">
      <c r="A326" s="2" t="s">
        <v>377</v>
      </c>
      <c r="B326" s="3" t="str">
        <f t="shared" si="1"/>
        <v>CONT-02m_m67_003</v>
      </c>
      <c r="C326" s="3" t="str">
        <f t="shared" si="2"/>
        <v>CONT</v>
      </c>
      <c r="D326" s="2">
        <v>88.0</v>
      </c>
      <c r="E326" s="2">
        <v>13957.4948455</v>
      </c>
      <c r="F326" s="2">
        <v>0.995791082418</v>
      </c>
    </row>
    <row r="327">
      <c r="A327" s="2" t="s">
        <v>378</v>
      </c>
      <c r="B327" s="3" t="str">
        <f t="shared" si="1"/>
        <v>CONT-02m_m67_003</v>
      </c>
      <c r="C327" s="3" t="str">
        <f t="shared" si="2"/>
        <v>CONT</v>
      </c>
      <c r="D327" s="2">
        <v>20.0</v>
      </c>
      <c r="E327" s="2">
        <v>13465.27536</v>
      </c>
      <c r="F327" s="2">
        <v>0.451914672171</v>
      </c>
    </row>
    <row r="328">
      <c r="A328" s="2" t="s">
        <v>379</v>
      </c>
      <c r="B328" s="3" t="str">
        <f t="shared" si="1"/>
        <v>CONT-02m_m67_003</v>
      </c>
      <c r="C328" s="3" t="str">
        <f t="shared" si="2"/>
        <v>CONT</v>
      </c>
      <c r="D328" s="2">
        <v>32.0</v>
      </c>
      <c r="E328" s="2">
        <v>16209.40405</v>
      </c>
      <c r="F328" s="2">
        <v>0.371270139324</v>
      </c>
    </row>
    <row r="329">
      <c r="A329" s="2" t="s">
        <v>380</v>
      </c>
      <c r="B329" s="3" t="str">
        <f t="shared" si="1"/>
        <v>CONT-02m_m67_003</v>
      </c>
      <c r="C329" s="3" t="str">
        <f t="shared" si="2"/>
        <v>CONT</v>
      </c>
      <c r="D329" s="2">
        <v>20.0</v>
      </c>
      <c r="E329" s="2">
        <v>15330.93392</v>
      </c>
      <c r="F329" s="2">
        <v>0.574864554631</v>
      </c>
    </row>
    <row r="330">
      <c r="A330" s="2" t="s">
        <v>381</v>
      </c>
      <c r="B330" s="3" t="str">
        <f t="shared" si="1"/>
        <v>CONT-02m_m67_003</v>
      </c>
      <c r="C330" s="3" t="str">
        <f t="shared" si="2"/>
        <v>CONT</v>
      </c>
      <c r="D330" s="2">
        <v>48.0</v>
      </c>
      <c r="E330" s="2">
        <v>14147.4193333</v>
      </c>
      <c r="F330" s="2">
        <v>0.893423733488</v>
      </c>
    </row>
    <row r="331">
      <c r="A331" s="2" t="s">
        <v>382</v>
      </c>
      <c r="B331" s="3" t="str">
        <f t="shared" si="1"/>
        <v>CONT-03m_m67_001</v>
      </c>
      <c r="C331" s="3" t="str">
        <f t="shared" si="2"/>
        <v>CONT</v>
      </c>
      <c r="D331" s="2">
        <v>20.0</v>
      </c>
      <c r="E331" s="2">
        <v>4799.34118</v>
      </c>
      <c r="F331" s="2">
        <v>0.320035051144</v>
      </c>
    </row>
    <row r="332">
      <c r="A332" s="2" t="s">
        <v>383</v>
      </c>
      <c r="B332" s="3" t="str">
        <f t="shared" si="1"/>
        <v>CONT-03m_m67_001</v>
      </c>
      <c r="C332" s="3" t="str">
        <f t="shared" si="2"/>
        <v>CONT</v>
      </c>
      <c r="D332" s="2">
        <v>24.0</v>
      </c>
      <c r="E332" s="2">
        <v>4999.28046667</v>
      </c>
      <c r="F332" s="2">
        <v>0.920631825057</v>
      </c>
    </row>
    <row r="333">
      <c r="A333" s="2" t="s">
        <v>384</v>
      </c>
      <c r="B333" s="3" t="str">
        <f t="shared" si="1"/>
        <v>CONT-03m_m67_001</v>
      </c>
      <c r="C333" s="3" t="str">
        <f t="shared" si="2"/>
        <v>CONT</v>
      </c>
      <c r="D333" s="2">
        <v>56.0</v>
      </c>
      <c r="E333" s="2">
        <v>5836.82305</v>
      </c>
      <c r="F333" s="2">
        <v>0.536171659341</v>
      </c>
    </row>
    <row r="334">
      <c r="A334" s="2" t="s">
        <v>385</v>
      </c>
      <c r="B334" s="3" t="str">
        <f t="shared" si="1"/>
        <v>CONT-03m_m67_001</v>
      </c>
      <c r="C334" s="3" t="str">
        <f t="shared" si="2"/>
        <v>CONT</v>
      </c>
      <c r="D334" s="2">
        <v>20.0</v>
      </c>
      <c r="E334" s="2">
        <v>4640.91204</v>
      </c>
      <c r="F334" s="2">
        <v>0.261093420766</v>
      </c>
    </row>
    <row r="335">
      <c r="A335" s="2" t="s">
        <v>386</v>
      </c>
      <c r="B335" s="3" t="str">
        <f t="shared" si="1"/>
        <v>CONT-03m_m67_001</v>
      </c>
      <c r="C335" s="3" t="str">
        <f t="shared" si="2"/>
        <v>CONT</v>
      </c>
      <c r="D335" s="2">
        <v>152.0</v>
      </c>
      <c r="E335" s="2">
        <v>8869.24989737</v>
      </c>
      <c r="F335" s="2">
        <v>1.34950692995</v>
      </c>
    </row>
    <row r="336">
      <c r="A336" s="2" t="s">
        <v>387</v>
      </c>
      <c r="B336" s="3" t="str">
        <f t="shared" si="1"/>
        <v>CONT-03m_m67_001</v>
      </c>
      <c r="C336" s="3" t="str">
        <f t="shared" si="2"/>
        <v>CONT</v>
      </c>
      <c r="D336" s="2">
        <v>28.0</v>
      </c>
      <c r="E336" s="2">
        <v>5074.48481429</v>
      </c>
      <c r="F336" s="2">
        <v>0.876254055876</v>
      </c>
    </row>
    <row r="337">
      <c r="A337" s="2" t="s">
        <v>388</v>
      </c>
      <c r="B337" s="3" t="str">
        <f t="shared" si="1"/>
        <v>CONT-03m_m67_001</v>
      </c>
      <c r="C337" s="3" t="str">
        <f t="shared" si="2"/>
        <v>CONT</v>
      </c>
      <c r="D337" s="2">
        <v>28.0</v>
      </c>
      <c r="E337" s="2">
        <v>6446.36448571</v>
      </c>
      <c r="F337" s="2">
        <v>0.846114241925</v>
      </c>
    </row>
    <row r="338">
      <c r="A338" s="2" t="s">
        <v>389</v>
      </c>
      <c r="B338" s="3" t="str">
        <f t="shared" si="1"/>
        <v>CONT-03m_m67_001</v>
      </c>
      <c r="C338" s="3" t="str">
        <f t="shared" si="2"/>
        <v>CONT</v>
      </c>
      <c r="D338" s="2">
        <v>28.0</v>
      </c>
      <c r="E338" s="2">
        <v>5998.40174286</v>
      </c>
      <c r="F338" s="2">
        <v>0.894797169328</v>
      </c>
    </row>
    <row r="339">
      <c r="A339" s="2" t="s">
        <v>390</v>
      </c>
      <c r="B339" s="3" t="str">
        <f t="shared" si="1"/>
        <v>CONT-03m_m67_001</v>
      </c>
      <c r="C339" s="3" t="str">
        <f t="shared" si="2"/>
        <v>CONT</v>
      </c>
      <c r="D339" s="2">
        <v>24.0</v>
      </c>
      <c r="E339" s="2">
        <v>5890.63685</v>
      </c>
      <c r="F339" s="2">
        <v>0.357392800407</v>
      </c>
    </row>
    <row r="340">
      <c r="A340" s="2" t="s">
        <v>391</v>
      </c>
      <c r="B340" s="3" t="str">
        <f t="shared" si="1"/>
        <v>CONT-03m_m67_001</v>
      </c>
      <c r="C340" s="3" t="str">
        <f t="shared" si="2"/>
        <v>CONT</v>
      </c>
      <c r="D340" s="2">
        <v>20.0</v>
      </c>
      <c r="E340" s="2">
        <v>4420.15686</v>
      </c>
      <c r="F340" s="2">
        <v>0.311997027182</v>
      </c>
    </row>
    <row r="341">
      <c r="A341" s="2" t="s">
        <v>392</v>
      </c>
      <c r="B341" s="3" t="str">
        <f t="shared" si="1"/>
        <v>CONT-03m_m67_001</v>
      </c>
      <c r="C341" s="3" t="str">
        <f t="shared" si="2"/>
        <v>CONT</v>
      </c>
      <c r="D341" s="2">
        <v>24.0</v>
      </c>
      <c r="E341" s="2">
        <v>6557.64138333</v>
      </c>
      <c r="F341" s="2">
        <v>0.255489314231</v>
      </c>
    </row>
    <row r="342">
      <c r="A342" s="2" t="s">
        <v>393</v>
      </c>
      <c r="B342" s="3" t="str">
        <f t="shared" si="1"/>
        <v>CONT-03m_m67_001</v>
      </c>
      <c r="C342" s="3" t="str">
        <f t="shared" si="2"/>
        <v>CONT</v>
      </c>
      <c r="D342" s="2">
        <v>140.0</v>
      </c>
      <c r="E342" s="2">
        <v>8729.59367714</v>
      </c>
      <c r="F342" s="2">
        <v>1.16238559036</v>
      </c>
    </row>
    <row r="343">
      <c r="A343" s="2" t="s">
        <v>394</v>
      </c>
      <c r="B343" s="3" t="str">
        <f t="shared" si="1"/>
        <v>CONT-03m_m67_001</v>
      </c>
      <c r="C343" s="3" t="str">
        <f t="shared" si="2"/>
        <v>CONT</v>
      </c>
      <c r="D343" s="2">
        <v>28.0</v>
      </c>
      <c r="E343" s="2">
        <v>6528.51258571</v>
      </c>
      <c r="F343" s="2">
        <v>0.696617007364</v>
      </c>
    </row>
    <row r="344">
      <c r="A344" s="2" t="s">
        <v>395</v>
      </c>
      <c r="B344" s="3" t="str">
        <f t="shared" si="1"/>
        <v>CONT-03m_m67_001</v>
      </c>
      <c r="C344" s="3" t="str">
        <f t="shared" si="2"/>
        <v>CONT</v>
      </c>
      <c r="D344" s="2">
        <v>84.0</v>
      </c>
      <c r="E344" s="2">
        <v>7890.47133333</v>
      </c>
      <c r="F344" s="2">
        <v>0.987008452474</v>
      </c>
    </row>
    <row r="345">
      <c r="A345" s="2" t="s">
        <v>396</v>
      </c>
      <c r="B345" s="3" t="str">
        <f t="shared" si="1"/>
        <v>CONT-03m_m67_001</v>
      </c>
      <c r="C345" s="3" t="str">
        <f t="shared" si="2"/>
        <v>CONT</v>
      </c>
      <c r="D345" s="2">
        <v>28.0</v>
      </c>
      <c r="E345" s="2">
        <v>5317.47421429</v>
      </c>
      <c r="F345" s="2">
        <v>0.855541167981</v>
      </c>
    </row>
    <row r="346">
      <c r="A346" s="2" t="s">
        <v>397</v>
      </c>
      <c r="B346" s="3" t="str">
        <f t="shared" si="1"/>
        <v>CONT-03m_m67_001</v>
      </c>
      <c r="C346" s="3" t="str">
        <f t="shared" si="2"/>
        <v>CONT</v>
      </c>
      <c r="D346" s="2">
        <v>20.0</v>
      </c>
      <c r="E346" s="2">
        <v>4244.66862</v>
      </c>
      <c r="F346" s="2">
        <v>0.708898071765</v>
      </c>
    </row>
    <row r="347">
      <c r="A347" s="2" t="s">
        <v>398</v>
      </c>
      <c r="B347" s="3" t="str">
        <f t="shared" si="1"/>
        <v>CONT-03m_m67_001</v>
      </c>
      <c r="C347" s="3" t="str">
        <f t="shared" si="2"/>
        <v>CONT</v>
      </c>
      <c r="D347" s="2">
        <v>32.0</v>
      </c>
      <c r="E347" s="2">
        <v>5327.7953</v>
      </c>
      <c r="F347" s="2">
        <v>0.659144280562</v>
      </c>
    </row>
    <row r="348">
      <c r="A348" s="2" t="s">
        <v>399</v>
      </c>
      <c r="B348" s="3" t="str">
        <f t="shared" si="1"/>
        <v>CONT-03m_m67_001</v>
      </c>
      <c r="C348" s="3" t="str">
        <f t="shared" si="2"/>
        <v>CONT</v>
      </c>
      <c r="D348" s="2">
        <v>48.0</v>
      </c>
      <c r="E348" s="2">
        <v>5721.24914167</v>
      </c>
      <c r="F348" s="2">
        <v>0.899362704296</v>
      </c>
    </row>
    <row r="349">
      <c r="A349" s="2" t="s">
        <v>400</v>
      </c>
      <c r="B349" s="3" t="str">
        <f t="shared" si="1"/>
        <v>CONT-03m_m67_001</v>
      </c>
      <c r="C349" s="3" t="str">
        <f t="shared" si="2"/>
        <v>CONT</v>
      </c>
      <c r="D349" s="2">
        <v>20.0</v>
      </c>
      <c r="E349" s="2">
        <v>4907.15288</v>
      </c>
      <c r="F349" s="2">
        <v>0.625272062035</v>
      </c>
    </row>
    <row r="350">
      <c r="A350" s="2" t="s">
        <v>401</v>
      </c>
      <c r="B350" s="3" t="str">
        <f t="shared" si="1"/>
        <v>CONT-03m_m67_001</v>
      </c>
      <c r="C350" s="3" t="str">
        <f t="shared" si="2"/>
        <v>CONT</v>
      </c>
      <c r="D350" s="2">
        <v>52.0</v>
      </c>
      <c r="E350" s="2">
        <v>5114.46825385</v>
      </c>
      <c r="F350" s="2">
        <v>0.547235051835</v>
      </c>
    </row>
    <row r="351">
      <c r="A351" s="2" t="s">
        <v>402</v>
      </c>
      <c r="B351" s="3" t="str">
        <f t="shared" si="1"/>
        <v>CONT-03m_m67_001</v>
      </c>
      <c r="C351" s="3" t="str">
        <f t="shared" si="2"/>
        <v>CONT</v>
      </c>
      <c r="D351" s="2">
        <v>20.0</v>
      </c>
      <c r="E351" s="2">
        <v>5004.42676</v>
      </c>
      <c r="F351" s="2">
        <v>0.735964572294</v>
      </c>
    </row>
    <row r="352">
      <c r="A352" s="2" t="s">
        <v>403</v>
      </c>
      <c r="B352" s="3" t="str">
        <f t="shared" si="1"/>
        <v>CONT-03m_m67_001</v>
      </c>
      <c r="C352" s="3" t="str">
        <f t="shared" si="2"/>
        <v>CONT</v>
      </c>
      <c r="D352" s="2">
        <v>36.0</v>
      </c>
      <c r="E352" s="2">
        <v>6178.44661111</v>
      </c>
      <c r="F352" s="2">
        <v>1.04014661039</v>
      </c>
    </row>
    <row r="353">
      <c r="A353" s="2" t="s">
        <v>404</v>
      </c>
      <c r="B353" s="3" t="str">
        <f t="shared" si="1"/>
        <v>CONT-03m_m67_001</v>
      </c>
      <c r="C353" s="3" t="str">
        <f t="shared" si="2"/>
        <v>CONT</v>
      </c>
      <c r="D353" s="2">
        <v>20.0</v>
      </c>
      <c r="E353" s="2">
        <v>5370.27118</v>
      </c>
      <c r="F353" s="2">
        <v>0.426615402316</v>
      </c>
    </row>
    <row r="354">
      <c r="A354" s="2" t="s">
        <v>405</v>
      </c>
      <c r="B354" s="3" t="str">
        <f t="shared" si="1"/>
        <v>CONT-03m_m67_001</v>
      </c>
      <c r="C354" s="3" t="str">
        <f t="shared" si="2"/>
        <v>CONT</v>
      </c>
      <c r="D354" s="2">
        <v>28.0</v>
      </c>
      <c r="E354" s="2">
        <v>4163.54097143</v>
      </c>
      <c r="F354" s="2">
        <v>0.297452795229</v>
      </c>
    </row>
    <row r="355">
      <c r="A355" s="2" t="s">
        <v>406</v>
      </c>
      <c r="B355" s="3" t="str">
        <f t="shared" si="1"/>
        <v>CONT-03m_m67_001</v>
      </c>
      <c r="C355" s="3" t="str">
        <f t="shared" si="2"/>
        <v>CONT</v>
      </c>
      <c r="D355" s="2">
        <v>48.0</v>
      </c>
      <c r="E355" s="2">
        <v>5972.17010833</v>
      </c>
      <c r="F355" s="2">
        <v>0.830371190044</v>
      </c>
    </row>
    <row r="356">
      <c r="A356" s="2" t="s">
        <v>407</v>
      </c>
      <c r="B356" s="3" t="str">
        <f t="shared" si="1"/>
        <v>CONT-03m_m67_001</v>
      </c>
      <c r="C356" s="3" t="str">
        <f t="shared" si="2"/>
        <v>CONT</v>
      </c>
      <c r="D356" s="2">
        <v>48.0</v>
      </c>
      <c r="E356" s="2">
        <v>5636.62303333</v>
      </c>
      <c r="F356" s="2">
        <v>0.598966327894</v>
      </c>
    </row>
    <row r="357">
      <c r="A357" s="2" t="s">
        <v>408</v>
      </c>
      <c r="B357" s="3" t="str">
        <f t="shared" si="1"/>
        <v>CONT-03m_m67_001</v>
      </c>
      <c r="C357" s="3" t="str">
        <f t="shared" si="2"/>
        <v>CONT</v>
      </c>
      <c r="D357" s="2">
        <v>60.0</v>
      </c>
      <c r="E357" s="2">
        <v>6332.11462667</v>
      </c>
      <c r="F357" s="2">
        <v>0.715045078453</v>
      </c>
    </row>
    <row r="358">
      <c r="A358" s="2" t="s">
        <v>409</v>
      </c>
      <c r="B358" s="3" t="str">
        <f t="shared" si="1"/>
        <v>CONT-03m_m67_001</v>
      </c>
      <c r="C358" s="3" t="str">
        <f t="shared" si="2"/>
        <v>CONT</v>
      </c>
      <c r="D358" s="2">
        <v>80.0</v>
      </c>
      <c r="E358" s="2">
        <v>9179.177305</v>
      </c>
      <c r="F358" s="2">
        <v>1.02789800071</v>
      </c>
    </row>
    <row r="359">
      <c r="A359" s="2" t="s">
        <v>410</v>
      </c>
      <c r="B359" s="3" t="str">
        <f t="shared" si="1"/>
        <v>CONT-03m_m67_001</v>
      </c>
      <c r="C359" s="3" t="str">
        <f t="shared" si="2"/>
        <v>CONT</v>
      </c>
      <c r="D359" s="2">
        <v>92.0</v>
      </c>
      <c r="E359" s="2">
        <v>6756.29933478</v>
      </c>
      <c r="F359" s="2">
        <v>1.20629291216</v>
      </c>
    </row>
    <row r="360">
      <c r="A360" s="2" t="s">
        <v>411</v>
      </c>
      <c r="B360" s="3" t="str">
        <f t="shared" si="1"/>
        <v>CONT-03m_m67_001</v>
      </c>
      <c r="C360" s="3" t="str">
        <f t="shared" si="2"/>
        <v>CONT</v>
      </c>
      <c r="D360" s="2">
        <v>24.0</v>
      </c>
      <c r="E360" s="2">
        <v>6091.9706</v>
      </c>
      <c r="F360" s="2">
        <v>0.471666672193</v>
      </c>
    </row>
    <row r="361">
      <c r="A361" s="2" t="s">
        <v>412</v>
      </c>
      <c r="B361" s="3" t="str">
        <f t="shared" si="1"/>
        <v>CONT-03m_m67_001</v>
      </c>
      <c r="C361" s="3" t="str">
        <f t="shared" si="2"/>
        <v>CONT</v>
      </c>
      <c r="D361" s="2">
        <v>80.0</v>
      </c>
      <c r="E361" s="2">
        <v>5525.1149</v>
      </c>
      <c r="F361" s="2">
        <v>0.789449573257</v>
      </c>
    </row>
    <row r="362">
      <c r="A362" s="2" t="s">
        <v>413</v>
      </c>
      <c r="B362" s="3" t="str">
        <f t="shared" si="1"/>
        <v>CONT-03m_m67_001</v>
      </c>
      <c r="C362" s="3" t="str">
        <f t="shared" si="2"/>
        <v>CONT</v>
      </c>
      <c r="D362" s="2">
        <v>56.0</v>
      </c>
      <c r="E362" s="2">
        <v>6960.90193571</v>
      </c>
      <c r="F362" s="2">
        <v>1.11584685027</v>
      </c>
    </row>
    <row r="363">
      <c r="A363" s="2" t="s">
        <v>414</v>
      </c>
      <c r="B363" s="3" t="str">
        <f t="shared" si="1"/>
        <v>CONT-03m_m67_001</v>
      </c>
      <c r="C363" s="3" t="str">
        <f t="shared" si="2"/>
        <v>CONT</v>
      </c>
      <c r="D363" s="2">
        <v>44.0</v>
      </c>
      <c r="E363" s="2">
        <v>12578.9409636</v>
      </c>
      <c r="F363" s="2">
        <v>0.679636340191</v>
      </c>
    </row>
    <row r="364">
      <c r="A364" s="2" t="s">
        <v>415</v>
      </c>
      <c r="B364" s="3" t="str">
        <f t="shared" si="1"/>
        <v>CONT-03m_m67_001</v>
      </c>
      <c r="C364" s="3" t="str">
        <f t="shared" si="2"/>
        <v>CONT</v>
      </c>
      <c r="D364" s="2">
        <v>268.0</v>
      </c>
      <c r="E364" s="2">
        <v>10612.5574866</v>
      </c>
      <c r="F364" s="2">
        <v>0.864564532311</v>
      </c>
    </row>
    <row r="365">
      <c r="A365" s="2" t="s">
        <v>416</v>
      </c>
      <c r="B365" s="3" t="str">
        <f t="shared" si="1"/>
        <v>CONT-03m_m67_001</v>
      </c>
      <c r="C365" s="3" t="str">
        <f t="shared" si="2"/>
        <v>CONT</v>
      </c>
      <c r="D365" s="2">
        <v>28.0</v>
      </c>
      <c r="E365" s="2">
        <v>5738.50095714</v>
      </c>
      <c r="F365" s="2">
        <v>0.523705881108</v>
      </c>
    </row>
    <row r="366">
      <c r="A366" s="2" t="s">
        <v>417</v>
      </c>
      <c r="B366" s="3" t="str">
        <f t="shared" si="1"/>
        <v>CONT-03m_m67_001</v>
      </c>
      <c r="C366" s="3" t="str">
        <f t="shared" si="2"/>
        <v>CONT</v>
      </c>
      <c r="D366" s="2">
        <v>48.0</v>
      </c>
      <c r="E366" s="2">
        <v>6067.6334</v>
      </c>
      <c r="F366" s="2">
        <v>0.783974127376</v>
      </c>
    </row>
    <row r="367">
      <c r="A367" s="2" t="s">
        <v>418</v>
      </c>
      <c r="B367" s="3" t="str">
        <f t="shared" si="1"/>
        <v>CONT-03m_m67_001</v>
      </c>
      <c r="C367" s="3" t="str">
        <f t="shared" si="2"/>
        <v>CONT</v>
      </c>
      <c r="D367" s="2">
        <v>20.0</v>
      </c>
      <c r="E367" s="2">
        <v>5128.2636</v>
      </c>
      <c r="F367" s="2">
        <v>0.208355670329</v>
      </c>
    </row>
    <row r="368">
      <c r="A368" s="2" t="s">
        <v>419</v>
      </c>
      <c r="B368" s="3" t="str">
        <f t="shared" si="1"/>
        <v>CONT-03m_m67_001</v>
      </c>
      <c r="C368" s="3" t="str">
        <f t="shared" si="2"/>
        <v>CONT</v>
      </c>
      <c r="D368" s="2">
        <v>24.0</v>
      </c>
      <c r="E368" s="2">
        <v>5308.60671667</v>
      </c>
      <c r="F368" s="2">
        <v>0.365891655508</v>
      </c>
    </row>
    <row r="369">
      <c r="A369" s="2" t="s">
        <v>420</v>
      </c>
      <c r="B369" s="3" t="str">
        <f t="shared" si="1"/>
        <v>CONT-03m_m67_001</v>
      </c>
      <c r="C369" s="3" t="str">
        <f t="shared" si="2"/>
        <v>CONT</v>
      </c>
      <c r="D369" s="2">
        <v>92.0</v>
      </c>
      <c r="E369" s="2">
        <v>8827.22145652</v>
      </c>
      <c r="F369" s="2">
        <v>1.12239345629</v>
      </c>
    </row>
    <row r="370">
      <c r="A370" s="2" t="s">
        <v>421</v>
      </c>
      <c r="B370" s="3" t="str">
        <f t="shared" si="1"/>
        <v>CONT-03m_m67_001</v>
      </c>
      <c r="C370" s="3" t="str">
        <f t="shared" si="2"/>
        <v>CONT</v>
      </c>
      <c r="D370" s="2">
        <v>48.0</v>
      </c>
      <c r="E370" s="2">
        <v>5962.01468333</v>
      </c>
      <c r="F370" s="2">
        <v>0.685043297766</v>
      </c>
    </row>
    <row r="371">
      <c r="A371" s="2" t="s">
        <v>422</v>
      </c>
      <c r="B371" s="3" t="str">
        <f t="shared" si="1"/>
        <v>CONT-03m_m67_001</v>
      </c>
      <c r="C371" s="3" t="str">
        <f t="shared" si="2"/>
        <v>CONT</v>
      </c>
      <c r="D371" s="2">
        <v>20.0</v>
      </c>
      <c r="E371" s="2">
        <v>5682.96106</v>
      </c>
      <c r="F371" s="2">
        <v>0.516514589667</v>
      </c>
    </row>
    <row r="372">
      <c r="A372" s="2" t="s">
        <v>423</v>
      </c>
      <c r="B372" s="3" t="str">
        <f t="shared" si="1"/>
        <v>CONT-03m_m67_001</v>
      </c>
      <c r="C372" s="3" t="str">
        <f t="shared" si="2"/>
        <v>CONT</v>
      </c>
      <c r="D372" s="2">
        <v>104.0</v>
      </c>
      <c r="E372" s="2">
        <v>11116.6860615</v>
      </c>
      <c r="F372" s="2">
        <v>0.710865455429</v>
      </c>
    </row>
    <row r="373">
      <c r="A373" s="2" t="s">
        <v>424</v>
      </c>
      <c r="B373" s="3" t="str">
        <f t="shared" si="1"/>
        <v>CONT-03m_m67_001</v>
      </c>
      <c r="C373" s="3" t="str">
        <f t="shared" si="2"/>
        <v>CONT</v>
      </c>
      <c r="D373" s="2">
        <v>16.0</v>
      </c>
      <c r="E373" s="2">
        <v>5541.213925</v>
      </c>
      <c r="F373" s="2">
        <v>0.411586762552</v>
      </c>
    </row>
    <row r="374">
      <c r="A374" s="2" t="s">
        <v>425</v>
      </c>
      <c r="B374" s="3" t="str">
        <f t="shared" si="1"/>
        <v>CONT-03m_m67_001</v>
      </c>
      <c r="C374" s="3" t="str">
        <f t="shared" si="2"/>
        <v>CONT</v>
      </c>
      <c r="D374" s="2">
        <v>24.0</v>
      </c>
      <c r="E374" s="2">
        <v>5067.00156667</v>
      </c>
      <c r="F374" s="2">
        <v>0.681439694575</v>
      </c>
    </row>
    <row r="375">
      <c r="A375" s="2" t="s">
        <v>426</v>
      </c>
      <c r="B375" s="3" t="str">
        <f t="shared" si="1"/>
        <v>CONT-03m_m67_001</v>
      </c>
      <c r="C375" s="3" t="str">
        <f t="shared" si="2"/>
        <v>CONT</v>
      </c>
      <c r="D375" s="2">
        <v>20.0</v>
      </c>
      <c r="E375" s="2">
        <v>5168.90198</v>
      </c>
      <c r="F375" s="2">
        <v>0.283801938144</v>
      </c>
    </row>
    <row r="376">
      <c r="A376" s="2" t="s">
        <v>427</v>
      </c>
      <c r="B376" s="3" t="str">
        <f t="shared" si="1"/>
        <v>CONT-03m_m67_001</v>
      </c>
      <c r="C376" s="3" t="str">
        <f t="shared" si="2"/>
        <v>CONT</v>
      </c>
      <c r="D376" s="2">
        <v>20.0</v>
      </c>
      <c r="E376" s="2">
        <v>4189.33352</v>
      </c>
      <c r="F376" s="2">
        <v>0.258334170539</v>
      </c>
    </row>
    <row r="377">
      <c r="A377" s="2" t="s">
        <v>428</v>
      </c>
      <c r="B377" s="3" t="str">
        <f t="shared" si="1"/>
        <v>CONT-03m_m67_001</v>
      </c>
      <c r="C377" s="3" t="str">
        <f t="shared" si="2"/>
        <v>CONT</v>
      </c>
      <c r="D377" s="2">
        <v>84.0</v>
      </c>
      <c r="E377" s="2">
        <v>7362.80588571</v>
      </c>
      <c r="F377" s="2">
        <v>1.33729766244</v>
      </c>
    </row>
    <row r="378">
      <c r="A378" s="2" t="s">
        <v>429</v>
      </c>
      <c r="B378" s="3" t="str">
        <f t="shared" si="1"/>
        <v>CONT-03m_m67_001</v>
      </c>
      <c r="C378" s="3" t="str">
        <f t="shared" si="2"/>
        <v>CONT</v>
      </c>
      <c r="D378" s="2">
        <v>40.0</v>
      </c>
      <c r="E378" s="2">
        <v>6141.57751</v>
      </c>
      <c r="F378" s="2">
        <v>0.532458150154</v>
      </c>
    </row>
    <row r="379">
      <c r="A379" s="2" t="s">
        <v>430</v>
      </c>
      <c r="B379" s="3" t="str">
        <f t="shared" si="1"/>
        <v>CONT-03m_m67_001</v>
      </c>
      <c r="C379" s="3" t="str">
        <f t="shared" si="2"/>
        <v>CONT</v>
      </c>
      <c r="D379" s="2">
        <v>84.0</v>
      </c>
      <c r="E379" s="2">
        <v>7171.89571905</v>
      </c>
      <c r="F379" s="2">
        <v>1.44229954049</v>
      </c>
    </row>
    <row r="380">
      <c r="A380" s="2" t="s">
        <v>431</v>
      </c>
      <c r="B380" s="3" t="str">
        <f t="shared" si="1"/>
        <v>CONT-03m_m67_001</v>
      </c>
      <c r="C380" s="3" t="str">
        <f t="shared" si="2"/>
        <v>CONT</v>
      </c>
      <c r="D380" s="2">
        <v>28.0</v>
      </c>
      <c r="E380" s="2">
        <v>4982.86868571</v>
      </c>
      <c r="F380" s="2">
        <v>0.392808786154</v>
      </c>
    </row>
    <row r="381">
      <c r="A381" s="2" t="s">
        <v>432</v>
      </c>
      <c r="B381" s="3" t="str">
        <f t="shared" si="1"/>
        <v>CONT-03m_m67_001</v>
      </c>
      <c r="C381" s="3" t="str">
        <f t="shared" si="2"/>
        <v>CONT</v>
      </c>
      <c r="D381" s="2">
        <v>36.0</v>
      </c>
      <c r="E381" s="2">
        <v>7122.23675556</v>
      </c>
      <c r="F381" s="2">
        <v>0.465447374719</v>
      </c>
    </row>
    <row r="382">
      <c r="A382" s="2" t="s">
        <v>433</v>
      </c>
      <c r="B382" s="3" t="str">
        <f t="shared" si="1"/>
        <v>CONT-03m_m67_001</v>
      </c>
      <c r="C382" s="3" t="str">
        <f t="shared" si="2"/>
        <v>CONT</v>
      </c>
      <c r="D382" s="2">
        <v>16.0</v>
      </c>
      <c r="E382" s="2">
        <v>4324.437275</v>
      </c>
      <c r="F382" s="2">
        <v>0.824873543807</v>
      </c>
    </row>
    <row r="383">
      <c r="A383" s="2" t="s">
        <v>434</v>
      </c>
      <c r="B383" s="3" t="str">
        <f t="shared" si="1"/>
        <v>CONT-03m_m67_001</v>
      </c>
      <c r="C383" s="3" t="str">
        <f t="shared" si="2"/>
        <v>CONT</v>
      </c>
      <c r="D383" s="2">
        <v>48.0</v>
      </c>
      <c r="E383" s="2">
        <v>5106.79659167</v>
      </c>
      <c r="F383" s="2">
        <v>0.703098847888</v>
      </c>
    </row>
    <row r="384">
      <c r="A384" s="2" t="s">
        <v>435</v>
      </c>
      <c r="B384" s="3" t="str">
        <f t="shared" si="1"/>
        <v>CONT-03m_m67_001</v>
      </c>
      <c r="C384" s="3" t="str">
        <f t="shared" si="2"/>
        <v>CONT</v>
      </c>
      <c r="D384" s="2">
        <v>20.0</v>
      </c>
      <c r="E384" s="2">
        <v>4544.31756</v>
      </c>
      <c r="F384" s="2">
        <v>0.417288817289</v>
      </c>
    </row>
    <row r="385">
      <c r="A385" s="2" t="s">
        <v>436</v>
      </c>
      <c r="B385" s="3" t="str">
        <f t="shared" si="1"/>
        <v>CONT-03m_m67_001</v>
      </c>
      <c r="C385" s="3" t="str">
        <f t="shared" si="2"/>
        <v>CONT</v>
      </c>
      <c r="D385" s="2">
        <v>40.0</v>
      </c>
      <c r="E385" s="2">
        <v>6939.24884</v>
      </c>
      <c r="F385" s="2">
        <v>0.903665561588</v>
      </c>
    </row>
    <row r="386">
      <c r="A386" s="2" t="s">
        <v>437</v>
      </c>
      <c r="B386" s="3" t="str">
        <f t="shared" si="1"/>
        <v>CONT-03m_m67_001</v>
      </c>
      <c r="C386" s="3" t="str">
        <f t="shared" si="2"/>
        <v>CONT</v>
      </c>
      <c r="D386" s="2">
        <v>20.0</v>
      </c>
      <c r="E386" s="2">
        <v>5642.92832</v>
      </c>
      <c r="F386" s="2">
        <v>0.556912000612</v>
      </c>
    </row>
    <row r="387">
      <c r="A387" s="2" t="s">
        <v>438</v>
      </c>
      <c r="B387" s="3" t="str">
        <f t="shared" si="1"/>
        <v>CONT-03m_m67_001</v>
      </c>
      <c r="C387" s="3" t="str">
        <f t="shared" si="2"/>
        <v>CONT</v>
      </c>
      <c r="D387" s="2">
        <v>36.0</v>
      </c>
      <c r="E387" s="2">
        <v>7720.98138889</v>
      </c>
      <c r="F387" s="2">
        <v>0.707160259168</v>
      </c>
    </row>
    <row r="388">
      <c r="A388" s="2" t="s">
        <v>439</v>
      </c>
      <c r="B388" s="3" t="str">
        <f t="shared" si="1"/>
        <v>CONT-03m_m67_001</v>
      </c>
      <c r="C388" s="3" t="str">
        <f t="shared" si="2"/>
        <v>CONT</v>
      </c>
      <c r="D388" s="2">
        <v>24.0</v>
      </c>
      <c r="E388" s="2">
        <v>6081.74818333</v>
      </c>
      <c r="F388" s="2">
        <v>0.653623297146</v>
      </c>
    </row>
    <row r="389">
      <c r="A389" s="2" t="s">
        <v>440</v>
      </c>
      <c r="B389" s="3" t="str">
        <f t="shared" si="1"/>
        <v>CONT-03m_m67_001</v>
      </c>
      <c r="C389" s="3" t="str">
        <f t="shared" si="2"/>
        <v>CONT</v>
      </c>
      <c r="D389" s="2">
        <v>16.0</v>
      </c>
      <c r="E389" s="2">
        <v>7884.740575</v>
      </c>
      <c r="F389" s="2">
        <v>0.68622298331</v>
      </c>
    </row>
    <row r="390">
      <c r="A390" s="2" t="s">
        <v>441</v>
      </c>
      <c r="B390" s="3" t="str">
        <f t="shared" si="1"/>
        <v>CONT-03m_m67_002</v>
      </c>
      <c r="C390" s="3" t="str">
        <f t="shared" si="2"/>
        <v>CONT</v>
      </c>
      <c r="D390" s="2">
        <v>44.0</v>
      </c>
      <c r="E390" s="2">
        <v>1999.97526364</v>
      </c>
      <c r="F390" s="2">
        <v>1.44926797481</v>
      </c>
    </row>
    <row r="391">
      <c r="A391" s="2" t="s">
        <v>442</v>
      </c>
      <c r="B391" s="3" t="str">
        <f t="shared" si="1"/>
        <v>CONT-03m_m67_002</v>
      </c>
      <c r="C391" s="3" t="str">
        <f t="shared" si="2"/>
        <v>CONT</v>
      </c>
      <c r="D391" s="2">
        <v>28.0</v>
      </c>
      <c r="E391" s="2">
        <v>1922.17772857</v>
      </c>
      <c r="F391" s="2">
        <v>0.368442620822</v>
      </c>
    </row>
    <row r="392">
      <c r="A392" s="2" t="s">
        <v>443</v>
      </c>
      <c r="B392" s="3" t="str">
        <f t="shared" si="1"/>
        <v>CONT-03m_m67_002</v>
      </c>
      <c r="C392" s="3" t="str">
        <f t="shared" si="2"/>
        <v>CONT</v>
      </c>
      <c r="D392" s="2">
        <v>28.0</v>
      </c>
      <c r="E392" s="2">
        <v>1536.55784286</v>
      </c>
      <c r="F392" s="2">
        <v>0.658701333442</v>
      </c>
    </row>
    <row r="393">
      <c r="A393" s="2" t="s">
        <v>444</v>
      </c>
      <c r="B393" s="3" t="str">
        <f t="shared" si="1"/>
        <v>CONT-03m_m67_002</v>
      </c>
      <c r="C393" s="3" t="str">
        <f t="shared" si="2"/>
        <v>CONT</v>
      </c>
      <c r="D393" s="2">
        <v>16.0</v>
      </c>
      <c r="E393" s="2">
        <v>1446.94895</v>
      </c>
      <c r="F393" s="2">
        <v>0.511232687235</v>
      </c>
    </row>
    <row r="394">
      <c r="A394" s="2" t="s">
        <v>445</v>
      </c>
      <c r="B394" s="3" t="str">
        <f t="shared" si="1"/>
        <v>CONT-03m_m67_002</v>
      </c>
      <c r="C394" s="3" t="str">
        <f t="shared" si="2"/>
        <v>CONT</v>
      </c>
      <c r="D394" s="2">
        <v>24.0</v>
      </c>
      <c r="E394" s="2">
        <v>1390.176</v>
      </c>
      <c r="F394" s="2">
        <v>0.363372335589</v>
      </c>
    </row>
    <row r="395">
      <c r="A395" s="2" t="s">
        <v>446</v>
      </c>
      <c r="B395" s="3" t="str">
        <f t="shared" si="1"/>
        <v>CONT-03m_m67_002</v>
      </c>
      <c r="C395" s="3" t="str">
        <f t="shared" si="2"/>
        <v>CONT</v>
      </c>
      <c r="D395" s="2">
        <v>24.0</v>
      </c>
      <c r="E395" s="2">
        <v>1471.44626667</v>
      </c>
      <c r="F395" s="2">
        <v>0.729851252015</v>
      </c>
    </row>
    <row r="396">
      <c r="A396" s="2" t="s">
        <v>447</v>
      </c>
      <c r="B396" s="3" t="str">
        <f t="shared" si="1"/>
        <v>CONT-03m_m67_002</v>
      </c>
      <c r="C396" s="3" t="str">
        <f t="shared" si="2"/>
        <v>CONT</v>
      </c>
      <c r="D396" s="2">
        <v>52.0</v>
      </c>
      <c r="E396" s="2">
        <v>1683.21366154</v>
      </c>
      <c r="F396" s="2">
        <v>1.04291323206</v>
      </c>
    </row>
    <row r="397">
      <c r="A397" s="2" t="s">
        <v>448</v>
      </c>
      <c r="B397" s="3" t="str">
        <f t="shared" si="1"/>
        <v>CONT-03m_m67_002</v>
      </c>
      <c r="C397" s="3" t="str">
        <f t="shared" si="2"/>
        <v>CONT</v>
      </c>
      <c r="D397" s="2">
        <v>16.0</v>
      </c>
      <c r="E397" s="2">
        <v>1382.185425</v>
      </c>
      <c r="F397" s="2">
        <v>0.367467990049</v>
      </c>
    </row>
    <row r="398">
      <c r="A398" s="2" t="s">
        <v>449</v>
      </c>
      <c r="B398" s="3" t="str">
        <f t="shared" si="1"/>
        <v>CONT-03m_m67_002</v>
      </c>
      <c r="C398" s="3" t="str">
        <f t="shared" si="2"/>
        <v>CONT</v>
      </c>
      <c r="D398" s="2">
        <v>32.0</v>
      </c>
      <c r="E398" s="2">
        <v>1933.9970875</v>
      </c>
      <c r="F398" s="2">
        <v>1.33643329491</v>
      </c>
    </row>
    <row r="399">
      <c r="A399" s="2" t="s">
        <v>450</v>
      </c>
      <c r="B399" s="3" t="str">
        <f t="shared" si="1"/>
        <v>CONT-03m_m67_002</v>
      </c>
      <c r="C399" s="3" t="str">
        <f t="shared" si="2"/>
        <v>CONT</v>
      </c>
      <c r="D399" s="2">
        <v>16.0</v>
      </c>
      <c r="E399" s="2">
        <v>1863.588925</v>
      </c>
      <c r="F399" s="2">
        <v>0.293380848462</v>
      </c>
    </row>
    <row r="400">
      <c r="A400" s="2" t="s">
        <v>451</v>
      </c>
      <c r="B400" s="3" t="str">
        <f t="shared" si="1"/>
        <v>CONT-03m_m67_002</v>
      </c>
      <c r="C400" s="3" t="str">
        <f t="shared" si="2"/>
        <v>CONT</v>
      </c>
      <c r="D400" s="2">
        <v>48.0</v>
      </c>
      <c r="E400" s="2">
        <v>1432.68841667</v>
      </c>
      <c r="F400" s="2">
        <v>0.758817470256</v>
      </c>
    </row>
    <row r="401">
      <c r="A401" s="2" t="s">
        <v>452</v>
      </c>
      <c r="B401" s="3" t="str">
        <f t="shared" si="1"/>
        <v>CONT-03m_m67_002</v>
      </c>
      <c r="C401" s="3" t="str">
        <f t="shared" si="2"/>
        <v>CONT</v>
      </c>
      <c r="D401" s="2">
        <v>40.0</v>
      </c>
      <c r="E401" s="2">
        <v>1622.51127</v>
      </c>
      <c r="F401" s="2">
        <v>1.58609696437</v>
      </c>
    </row>
    <row r="402">
      <c r="A402" s="2" t="s">
        <v>453</v>
      </c>
      <c r="B402" s="3" t="str">
        <f t="shared" si="1"/>
        <v>CONT-03m_m67_002</v>
      </c>
      <c r="C402" s="3" t="str">
        <f t="shared" si="2"/>
        <v>CONT</v>
      </c>
      <c r="D402" s="2">
        <v>16.0</v>
      </c>
      <c r="E402" s="2">
        <v>1761.839375</v>
      </c>
      <c r="F402" s="2">
        <v>0.55338415853</v>
      </c>
    </row>
    <row r="403">
      <c r="A403" s="2" t="s">
        <v>454</v>
      </c>
      <c r="B403" s="3" t="str">
        <f t="shared" si="1"/>
        <v>CONT-03m_m67_002</v>
      </c>
      <c r="C403" s="3" t="str">
        <f t="shared" si="2"/>
        <v>CONT</v>
      </c>
      <c r="D403" s="2">
        <v>24.0</v>
      </c>
      <c r="E403" s="2">
        <v>1340.38506667</v>
      </c>
      <c r="F403" s="2">
        <v>0.905187195958</v>
      </c>
    </row>
    <row r="404">
      <c r="A404" s="2" t="s">
        <v>455</v>
      </c>
      <c r="B404" s="3" t="str">
        <f t="shared" si="1"/>
        <v>CONT-03m_m67_002</v>
      </c>
      <c r="C404" s="3" t="str">
        <f t="shared" si="2"/>
        <v>CONT</v>
      </c>
      <c r="D404" s="2">
        <v>44.0</v>
      </c>
      <c r="E404" s="2">
        <v>1722.57058182</v>
      </c>
      <c r="F404" s="2">
        <v>0.952921765486</v>
      </c>
    </row>
    <row r="405">
      <c r="A405" s="2" t="s">
        <v>456</v>
      </c>
      <c r="B405" s="3" t="str">
        <f t="shared" si="1"/>
        <v>CONT-03m_m67_002</v>
      </c>
      <c r="C405" s="3" t="str">
        <f t="shared" si="2"/>
        <v>CONT</v>
      </c>
      <c r="D405" s="2">
        <v>36.0</v>
      </c>
      <c r="E405" s="2">
        <v>1677.5852</v>
      </c>
      <c r="F405" s="2">
        <v>0.688283969124</v>
      </c>
    </row>
    <row r="406">
      <c r="A406" s="2" t="s">
        <v>457</v>
      </c>
      <c r="B406" s="3" t="str">
        <f t="shared" si="1"/>
        <v>CONT-03m_m67_002</v>
      </c>
      <c r="C406" s="3" t="str">
        <f t="shared" si="2"/>
        <v>CONT</v>
      </c>
      <c r="D406" s="2">
        <v>24.0</v>
      </c>
      <c r="E406" s="2">
        <v>1467.98868333</v>
      </c>
      <c r="F406" s="2">
        <v>0.651034174071</v>
      </c>
    </row>
    <row r="407">
      <c r="A407" s="2" t="s">
        <v>458</v>
      </c>
      <c r="B407" s="3" t="str">
        <f t="shared" si="1"/>
        <v>CONT-03m_m67_002</v>
      </c>
      <c r="C407" s="3" t="str">
        <f t="shared" si="2"/>
        <v>CONT</v>
      </c>
      <c r="D407" s="2">
        <v>52.0</v>
      </c>
      <c r="E407" s="2">
        <v>1700.09305385</v>
      </c>
      <c r="F407" s="2">
        <v>0.745924816957</v>
      </c>
    </row>
    <row r="408">
      <c r="A408" s="2" t="s">
        <v>459</v>
      </c>
      <c r="B408" s="3" t="str">
        <f t="shared" si="1"/>
        <v>CONT-03m_m67_002</v>
      </c>
      <c r="C408" s="3" t="str">
        <f t="shared" si="2"/>
        <v>CONT</v>
      </c>
      <c r="D408" s="2">
        <v>28.0</v>
      </c>
      <c r="E408" s="2">
        <v>1595.33922857</v>
      </c>
      <c r="F408" s="2">
        <v>0.58194895692</v>
      </c>
    </row>
    <row r="409">
      <c r="A409" s="2" t="s">
        <v>460</v>
      </c>
      <c r="B409" s="3" t="str">
        <f t="shared" si="1"/>
        <v>CONT-03m_m67_002</v>
      </c>
      <c r="C409" s="3" t="str">
        <f t="shared" si="2"/>
        <v>CONT</v>
      </c>
      <c r="D409" s="2">
        <v>16.0</v>
      </c>
      <c r="E409" s="2">
        <v>1370.32115</v>
      </c>
      <c r="F409" s="2">
        <v>0.323136952239</v>
      </c>
    </row>
    <row r="410">
      <c r="A410" s="2" t="s">
        <v>461</v>
      </c>
      <c r="B410" s="3" t="str">
        <f t="shared" si="1"/>
        <v>CONT-03m_m67_002</v>
      </c>
      <c r="C410" s="3" t="str">
        <f t="shared" si="2"/>
        <v>CONT</v>
      </c>
      <c r="D410" s="2">
        <v>20.0</v>
      </c>
      <c r="E410" s="2">
        <v>1263.83388</v>
      </c>
      <c r="F410" s="2">
        <v>0.954572447449</v>
      </c>
    </row>
    <row r="411">
      <c r="A411" s="2" t="s">
        <v>462</v>
      </c>
      <c r="B411" s="3" t="str">
        <f t="shared" si="1"/>
        <v>CONT-03m_m67_002</v>
      </c>
      <c r="C411" s="3" t="str">
        <f t="shared" si="2"/>
        <v>CONT</v>
      </c>
      <c r="D411" s="2">
        <v>28.0</v>
      </c>
      <c r="E411" s="2">
        <v>1483.11087143</v>
      </c>
      <c r="F411" s="2">
        <v>0.61448716853</v>
      </c>
    </row>
    <row r="412">
      <c r="A412" s="2" t="s">
        <v>463</v>
      </c>
      <c r="B412" s="3" t="str">
        <f t="shared" si="1"/>
        <v>CONT-03m_m67_002</v>
      </c>
      <c r="C412" s="3" t="str">
        <f t="shared" si="2"/>
        <v>CONT</v>
      </c>
      <c r="D412" s="2">
        <v>36.0</v>
      </c>
      <c r="E412" s="2">
        <v>1627.55266667</v>
      </c>
      <c r="F412" s="2">
        <v>0.784224023063</v>
      </c>
    </row>
    <row r="413">
      <c r="A413" s="2" t="s">
        <v>464</v>
      </c>
      <c r="B413" s="3" t="str">
        <f t="shared" si="1"/>
        <v>CONT-03m_m67_002</v>
      </c>
      <c r="C413" s="3" t="str">
        <f t="shared" si="2"/>
        <v>CONT</v>
      </c>
      <c r="D413" s="2">
        <v>40.0</v>
      </c>
      <c r="E413" s="2">
        <v>2213.52523</v>
      </c>
      <c r="F413" s="2">
        <v>0.78594333438</v>
      </c>
    </row>
    <row r="414">
      <c r="A414" s="2" t="s">
        <v>465</v>
      </c>
      <c r="B414" s="3" t="str">
        <f t="shared" si="1"/>
        <v>CONT-03m_m67_002</v>
      </c>
      <c r="C414" s="3" t="str">
        <f t="shared" si="2"/>
        <v>CONT</v>
      </c>
      <c r="D414" s="2">
        <v>16.0</v>
      </c>
      <c r="E414" s="2">
        <v>1766.00895</v>
      </c>
      <c r="F414" s="2">
        <v>0.530713278661</v>
      </c>
    </row>
    <row r="415">
      <c r="A415" s="2" t="s">
        <v>466</v>
      </c>
      <c r="B415" s="3" t="str">
        <f t="shared" si="1"/>
        <v>CONT-03m_m67_002</v>
      </c>
      <c r="C415" s="3" t="str">
        <f t="shared" si="2"/>
        <v>CONT</v>
      </c>
      <c r="D415" s="2">
        <v>24.0</v>
      </c>
      <c r="E415" s="2">
        <v>1956.80625</v>
      </c>
      <c r="F415" s="2">
        <v>0.449267473466</v>
      </c>
    </row>
    <row r="416">
      <c r="A416" s="2" t="s">
        <v>467</v>
      </c>
      <c r="B416" s="3" t="str">
        <f t="shared" si="1"/>
        <v>CONT-03m_m67_002</v>
      </c>
      <c r="C416" s="3" t="str">
        <f t="shared" si="2"/>
        <v>CONT</v>
      </c>
      <c r="D416" s="2">
        <v>20.0</v>
      </c>
      <c r="E416" s="2">
        <v>1455.5885</v>
      </c>
      <c r="F416" s="2">
        <v>1.07433598163</v>
      </c>
    </row>
    <row r="417">
      <c r="A417" s="2" t="s">
        <v>468</v>
      </c>
      <c r="B417" s="3" t="str">
        <f t="shared" si="1"/>
        <v>CONT-03m_m67_002</v>
      </c>
      <c r="C417" s="3" t="str">
        <f t="shared" si="2"/>
        <v>CONT</v>
      </c>
      <c r="D417" s="2">
        <v>16.0</v>
      </c>
      <c r="E417" s="2">
        <v>1639.068925</v>
      </c>
      <c r="F417" s="2">
        <v>0.357510285908</v>
      </c>
    </row>
    <row r="418">
      <c r="A418" s="2" t="s">
        <v>469</v>
      </c>
      <c r="B418" s="3" t="str">
        <f t="shared" si="1"/>
        <v>CONT-03m_m67_002</v>
      </c>
      <c r="C418" s="3" t="str">
        <f t="shared" si="2"/>
        <v>CONT</v>
      </c>
      <c r="D418" s="2">
        <v>20.0</v>
      </c>
      <c r="E418" s="2">
        <v>1466.26674</v>
      </c>
      <c r="F418" s="2">
        <v>0.608931155323</v>
      </c>
    </row>
    <row r="419">
      <c r="A419" s="2" t="s">
        <v>470</v>
      </c>
      <c r="B419" s="3" t="str">
        <f t="shared" si="1"/>
        <v>CONT-03m_m67_002</v>
      </c>
      <c r="C419" s="3" t="str">
        <f t="shared" si="2"/>
        <v>CONT</v>
      </c>
      <c r="D419" s="2">
        <v>16.0</v>
      </c>
      <c r="E419" s="2">
        <v>1649.79285</v>
      </c>
      <c r="F419" s="2">
        <v>1.03304005712</v>
      </c>
    </row>
    <row r="420">
      <c r="A420" s="2" t="s">
        <v>471</v>
      </c>
      <c r="B420" s="3" t="str">
        <f t="shared" si="1"/>
        <v>CONT-03m_m67_002</v>
      </c>
      <c r="C420" s="3" t="str">
        <f t="shared" si="2"/>
        <v>CONT</v>
      </c>
      <c r="D420" s="2">
        <v>16.0</v>
      </c>
      <c r="E420" s="2">
        <v>2070.208775</v>
      </c>
      <c r="F420" s="2">
        <v>0.431373739105</v>
      </c>
    </row>
    <row r="421">
      <c r="A421" s="2" t="s">
        <v>472</v>
      </c>
      <c r="B421" s="3" t="str">
        <f t="shared" si="1"/>
        <v>CONT-03m_m67_002</v>
      </c>
      <c r="C421" s="3" t="str">
        <f t="shared" si="2"/>
        <v>CONT</v>
      </c>
      <c r="D421" s="2">
        <v>32.0</v>
      </c>
      <c r="E421" s="2">
        <v>1753.6085875</v>
      </c>
      <c r="F421" s="2">
        <v>0.51324811387</v>
      </c>
    </row>
    <row r="422">
      <c r="A422" s="2" t="s">
        <v>473</v>
      </c>
      <c r="B422" s="3" t="str">
        <f t="shared" si="1"/>
        <v>CONT-03m_m67_002</v>
      </c>
      <c r="C422" s="3" t="str">
        <f t="shared" si="2"/>
        <v>CONT</v>
      </c>
      <c r="D422" s="2">
        <v>24.0</v>
      </c>
      <c r="E422" s="2">
        <v>2092.2631</v>
      </c>
      <c r="F422" s="2">
        <v>0.61486736539</v>
      </c>
    </row>
    <row r="423">
      <c r="A423" s="2" t="s">
        <v>474</v>
      </c>
      <c r="B423" s="3" t="str">
        <f t="shared" si="1"/>
        <v>CONT-03m_m67_002</v>
      </c>
      <c r="C423" s="3" t="str">
        <f t="shared" si="2"/>
        <v>CONT</v>
      </c>
      <c r="D423" s="2">
        <v>16.0</v>
      </c>
      <c r="E423" s="2">
        <v>1653.228975</v>
      </c>
      <c r="F423" s="2">
        <v>1.16532793045</v>
      </c>
    </row>
    <row r="424">
      <c r="A424" s="2" t="s">
        <v>475</v>
      </c>
      <c r="B424" s="3" t="str">
        <f t="shared" si="1"/>
        <v>CONT-03m_m67_003</v>
      </c>
      <c r="C424" s="3" t="str">
        <f t="shared" si="2"/>
        <v>CONT</v>
      </c>
      <c r="D424" s="2">
        <v>124.0</v>
      </c>
      <c r="E424" s="2">
        <v>5599.5997871</v>
      </c>
      <c r="F424" s="2">
        <v>1.23407574876</v>
      </c>
    </row>
    <row r="425">
      <c r="A425" s="2" t="s">
        <v>476</v>
      </c>
      <c r="B425" s="3" t="str">
        <f t="shared" si="1"/>
        <v>CONT-03m_m67_003</v>
      </c>
      <c r="C425" s="3" t="str">
        <f t="shared" si="2"/>
        <v>CONT</v>
      </c>
      <c r="D425" s="2">
        <v>56.0</v>
      </c>
      <c r="E425" s="2">
        <v>6695.30995714</v>
      </c>
      <c r="F425" s="2">
        <v>0.972098953097</v>
      </c>
    </row>
    <row r="426">
      <c r="A426" s="2" t="s">
        <v>477</v>
      </c>
      <c r="B426" s="3" t="str">
        <f t="shared" si="1"/>
        <v>CONT-03m_m67_003</v>
      </c>
      <c r="C426" s="3" t="str">
        <f t="shared" si="2"/>
        <v>CONT</v>
      </c>
      <c r="D426" s="2">
        <v>104.0</v>
      </c>
      <c r="E426" s="2">
        <v>5342.30716538</v>
      </c>
      <c r="F426" s="2">
        <v>1.28044964249</v>
      </c>
    </row>
    <row r="427">
      <c r="A427" s="2" t="s">
        <v>478</v>
      </c>
      <c r="B427" s="3" t="str">
        <f t="shared" si="1"/>
        <v>CONT-03m_m67_003</v>
      </c>
      <c r="C427" s="3" t="str">
        <f t="shared" si="2"/>
        <v>CONT</v>
      </c>
      <c r="D427" s="2">
        <v>56.0</v>
      </c>
      <c r="E427" s="2">
        <v>4234.7082</v>
      </c>
      <c r="F427" s="2">
        <v>0.924674928015</v>
      </c>
    </row>
    <row r="428">
      <c r="A428" s="2" t="s">
        <v>479</v>
      </c>
      <c r="B428" s="3" t="str">
        <f t="shared" si="1"/>
        <v>CONT-03m_m67_003</v>
      </c>
      <c r="C428" s="3" t="str">
        <f t="shared" si="2"/>
        <v>CONT</v>
      </c>
      <c r="D428" s="2">
        <v>136.0</v>
      </c>
      <c r="E428" s="2">
        <v>9601.98929412</v>
      </c>
      <c r="F428" s="2">
        <v>1.21289433296</v>
      </c>
    </row>
    <row r="429">
      <c r="A429" s="2" t="s">
        <v>480</v>
      </c>
      <c r="B429" s="3" t="str">
        <f t="shared" si="1"/>
        <v>CONT-03m_m67_003</v>
      </c>
      <c r="C429" s="3" t="str">
        <f t="shared" si="2"/>
        <v>CONT</v>
      </c>
      <c r="D429" s="2">
        <v>36.0</v>
      </c>
      <c r="E429" s="2">
        <v>3809.88784444</v>
      </c>
      <c r="F429" s="2">
        <v>1.06529141164</v>
      </c>
    </row>
    <row r="430">
      <c r="A430" s="2" t="s">
        <v>481</v>
      </c>
      <c r="B430" s="3" t="str">
        <f t="shared" si="1"/>
        <v>CONT-03m_m67_003</v>
      </c>
      <c r="C430" s="3" t="str">
        <f t="shared" si="2"/>
        <v>CONT</v>
      </c>
      <c r="D430" s="2">
        <v>16.0</v>
      </c>
      <c r="E430" s="2">
        <v>5556.35245</v>
      </c>
      <c r="F430" s="2">
        <v>0.661592714479</v>
      </c>
    </row>
    <row r="431">
      <c r="A431" s="2" t="s">
        <v>482</v>
      </c>
      <c r="B431" s="3" t="str">
        <f t="shared" si="1"/>
        <v>CONT-03m_m67_003</v>
      </c>
      <c r="C431" s="3" t="str">
        <f t="shared" si="2"/>
        <v>CONT</v>
      </c>
      <c r="D431" s="2">
        <v>20.0</v>
      </c>
      <c r="E431" s="2">
        <v>3424.65082</v>
      </c>
      <c r="F431" s="2">
        <v>0.516933168678</v>
      </c>
    </row>
    <row r="432">
      <c r="A432" s="2" t="s">
        <v>483</v>
      </c>
      <c r="B432" s="3" t="str">
        <f t="shared" si="1"/>
        <v>CONT-03m_m67_003</v>
      </c>
      <c r="C432" s="3" t="str">
        <f t="shared" si="2"/>
        <v>CONT</v>
      </c>
      <c r="D432" s="2">
        <v>44.0</v>
      </c>
      <c r="E432" s="2">
        <v>3338.51992727</v>
      </c>
      <c r="F432" s="2">
        <v>0.72909799942</v>
      </c>
    </row>
    <row r="433">
      <c r="A433" s="2" t="s">
        <v>484</v>
      </c>
      <c r="B433" s="3" t="str">
        <f t="shared" si="1"/>
        <v>CONT-03m_m67_003</v>
      </c>
      <c r="C433" s="3" t="str">
        <f t="shared" si="2"/>
        <v>CONT</v>
      </c>
      <c r="D433" s="2">
        <v>20.0</v>
      </c>
      <c r="E433" s="2">
        <v>2996.00886</v>
      </c>
      <c r="F433" s="2">
        <v>0.956855014107</v>
      </c>
    </row>
    <row r="434">
      <c r="A434" s="2" t="s">
        <v>485</v>
      </c>
      <c r="B434" s="3" t="str">
        <f t="shared" si="1"/>
        <v>CONT-03m_m67_003</v>
      </c>
      <c r="C434" s="3" t="str">
        <f t="shared" si="2"/>
        <v>CONT</v>
      </c>
      <c r="D434" s="2">
        <v>16.0</v>
      </c>
      <c r="E434" s="2">
        <v>3845.39225</v>
      </c>
      <c r="F434" s="2">
        <v>0.484025472304</v>
      </c>
    </row>
    <row r="435">
      <c r="A435" s="2" t="s">
        <v>486</v>
      </c>
      <c r="B435" s="3" t="str">
        <f t="shared" si="1"/>
        <v>CONT-03m_m67_003</v>
      </c>
      <c r="C435" s="3" t="str">
        <f t="shared" si="2"/>
        <v>CONT</v>
      </c>
      <c r="D435" s="2">
        <v>60.0</v>
      </c>
      <c r="E435" s="2">
        <v>4912.21783333</v>
      </c>
      <c r="F435" s="2">
        <v>0.585535861313</v>
      </c>
    </row>
    <row r="436">
      <c r="A436" s="2" t="s">
        <v>487</v>
      </c>
      <c r="B436" s="3" t="str">
        <f t="shared" si="1"/>
        <v>CONT-03m_m67_003</v>
      </c>
      <c r="C436" s="3" t="str">
        <f t="shared" si="2"/>
        <v>CONT</v>
      </c>
      <c r="D436" s="2">
        <v>28.0</v>
      </c>
      <c r="E436" s="2">
        <v>3572.24725714</v>
      </c>
      <c r="F436" s="2">
        <v>0.556494961547</v>
      </c>
    </row>
    <row r="437">
      <c r="A437" s="2" t="s">
        <v>488</v>
      </c>
      <c r="B437" s="3" t="str">
        <f t="shared" si="1"/>
        <v>CONT-03m_m67_003</v>
      </c>
      <c r="C437" s="3" t="str">
        <f t="shared" si="2"/>
        <v>CONT</v>
      </c>
      <c r="D437" s="2">
        <v>24.0</v>
      </c>
      <c r="E437" s="2">
        <v>3143.12028333</v>
      </c>
      <c r="F437" s="2">
        <v>0.338483959918</v>
      </c>
    </row>
    <row r="438">
      <c r="A438" s="2" t="s">
        <v>489</v>
      </c>
      <c r="B438" s="3" t="str">
        <f t="shared" si="1"/>
        <v>CONT-03m_m67_003</v>
      </c>
      <c r="C438" s="3" t="str">
        <f t="shared" si="2"/>
        <v>CONT</v>
      </c>
      <c r="D438" s="2">
        <v>60.0</v>
      </c>
      <c r="E438" s="2">
        <v>5174.99126667</v>
      </c>
      <c r="F438" s="2">
        <v>0.988235078374</v>
      </c>
    </row>
    <row r="439">
      <c r="A439" s="2" t="s">
        <v>490</v>
      </c>
      <c r="B439" s="3" t="str">
        <f t="shared" si="1"/>
        <v>CONT-03m_m67_003</v>
      </c>
      <c r="C439" s="3" t="str">
        <f t="shared" si="2"/>
        <v>CONT</v>
      </c>
      <c r="D439" s="2">
        <v>108.0</v>
      </c>
      <c r="E439" s="2">
        <v>3461.08314074</v>
      </c>
      <c r="F439" s="2">
        <v>0.907634798778</v>
      </c>
    </row>
    <row r="440">
      <c r="A440" s="2" t="s">
        <v>491</v>
      </c>
      <c r="B440" s="3" t="str">
        <f t="shared" si="1"/>
        <v>CONT-03m_m67_003</v>
      </c>
      <c r="C440" s="3" t="str">
        <f t="shared" si="2"/>
        <v>CONT</v>
      </c>
      <c r="D440" s="2">
        <v>32.0</v>
      </c>
      <c r="E440" s="2">
        <v>4686.482025</v>
      </c>
      <c r="F440" s="2">
        <v>0.757601156061</v>
      </c>
    </row>
    <row r="441">
      <c r="A441" s="2" t="s">
        <v>492</v>
      </c>
      <c r="B441" s="3" t="str">
        <f t="shared" si="1"/>
        <v>CONT-03m_m67_003</v>
      </c>
      <c r="C441" s="3" t="str">
        <f t="shared" si="2"/>
        <v>CONT</v>
      </c>
      <c r="D441" s="2">
        <v>16.0</v>
      </c>
      <c r="E441" s="2">
        <v>3612.0413</v>
      </c>
      <c r="F441" s="2">
        <v>0.204037589493</v>
      </c>
    </row>
    <row r="442">
      <c r="A442" s="2" t="s">
        <v>493</v>
      </c>
      <c r="B442" s="3" t="str">
        <f t="shared" si="1"/>
        <v>CONT-03m_m67_003</v>
      </c>
      <c r="C442" s="3" t="str">
        <f t="shared" si="2"/>
        <v>CONT</v>
      </c>
      <c r="D442" s="2">
        <v>24.0</v>
      </c>
      <c r="E442" s="2">
        <v>4232.83025</v>
      </c>
      <c r="F442" s="2">
        <v>0.800813663624</v>
      </c>
    </row>
    <row r="443">
      <c r="A443" s="2" t="s">
        <v>494</v>
      </c>
      <c r="B443" s="3" t="str">
        <f t="shared" si="1"/>
        <v>CONT-03m_m67_003</v>
      </c>
      <c r="C443" s="3" t="str">
        <f t="shared" si="2"/>
        <v>CONT</v>
      </c>
      <c r="D443" s="2">
        <v>60.0</v>
      </c>
      <c r="E443" s="2">
        <v>4179.0764</v>
      </c>
      <c r="F443" s="2">
        <v>0.970780960118</v>
      </c>
    </row>
    <row r="444">
      <c r="A444" s="2" t="s">
        <v>495</v>
      </c>
      <c r="B444" s="3" t="str">
        <f t="shared" si="1"/>
        <v>CONT-03m_m67_003</v>
      </c>
      <c r="C444" s="3" t="str">
        <f t="shared" si="2"/>
        <v>CONT</v>
      </c>
      <c r="D444" s="2">
        <v>32.0</v>
      </c>
      <c r="E444" s="2">
        <v>3754.69425</v>
      </c>
      <c r="F444" s="2">
        <v>0.875131337259</v>
      </c>
    </row>
    <row r="445">
      <c r="A445" s="2" t="s">
        <v>496</v>
      </c>
      <c r="B445" s="3" t="str">
        <f t="shared" si="1"/>
        <v>CONT-03m_m67_003</v>
      </c>
      <c r="C445" s="3" t="str">
        <f t="shared" si="2"/>
        <v>CONT</v>
      </c>
      <c r="D445" s="2">
        <v>52.0</v>
      </c>
      <c r="E445" s="2">
        <v>4285.4315</v>
      </c>
      <c r="F445" s="2">
        <v>0.89378873516</v>
      </c>
    </row>
    <row r="446">
      <c r="A446" s="2" t="s">
        <v>497</v>
      </c>
      <c r="B446" s="3" t="str">
        <f t="shared" si="1"/>
        <v>CONT-03m_m67_003</v>
      </c>
      <c r="C446" s="3" t="str">
        <f t="shared" si="2"/>
        <v>CONT</v>
      </c>
      <c r="D446" s="2">
        <v>16.0</v>
      </c>
      <c r="E446" s="2">
        <v>3618.4004</v>
      </c>
      <c r="F446" s="2">
        <v>1.14904069212</v>
      </c>
    </row>
    <row r="447">
      <c r="A447" s="2" t="s">
        <v>498</v>
      </c>
      <c r="B447" s="3" t="str">
        <f t="shared" si="1"/>
        <v>CONT-03m_m67_003</v>
      </c>
      <c r="C447" s="3" t="str">
        <f t="shared" si="2"/>
        <v>CONT</v>
      </c>
      <c r="D447" s="2">
        <v>20.0</v>
      </c>
      <c r="E447" s="2">
        <v>3876.97886</v>
      </c>
      <c r="F447" s="2">
        <v>0.731185261093</v>
      </c>
    </row>
    <row r="448">
      <c r="A448" s="2" t="s">
        <v>499</v>
      </c>
      <c r="B448" s="3" t="str">
        <f t="shared" si="1"/>
        <v>CONT-03m_m67_003</v>
      </c>
      <c r="C448" s="3" t="str">
        <f t="shared" si="2"/>
        <v>CONT</v>
      </c>
      <c r="D448" s="2">
        <v>28.0</v>
      </c>
      <c r="E448" s="2">
        <v>3544.70674286</v>
      </c>
      <c r="F448" s="2">
        <v>1.23511529094</v>
      </c>
    </row>
    <row r="449">
      <c r="A449" s="2" t="s">
        <v>500</v>
      </c>
      <c r="B449" s="3" t="str">
        <f t="shared" si="1"/>
        <v>CONT-03m_m67_003</v>
      </c>
      <c r="C449" s="3" t="str">
        <f t="shared" si="2"/>
        <v>CONT</v>
      </c>
      <c r="D449" s="2">
        <v>48.0</v>
      </c>
      <c r="E449" s="2">
        <v>3988.10045</v>
      </c>
      <c r="F449" s="2">
        <v>1.04811151384</v>
      </c>
    </row>
    <row r="450">
      <c r="A450" s="2" t="s">
        <v>501</v>
      </c>
      <c r="B450" s="3" t="str">
        <f t="shared" si="1"/>
        <v>CONT-03m_m67_003</v>
      </c>
      <c r="C450" s="3" t="str">
        <f t="shared" si="2"/>
        <v>CONT</v>
      </c>
      <c r="D450" s="2">
        <v>16.0</v>
      </c>
      <c r="E450" s="2">
        <v>3694.578</v>
      </c>
      <c r="F450" s="2">
        <v>0.814210039685</v>
      </c>
    </row>
    <row r="451">
      <c r="A451" s="2" t="s">
        <v>502</v>
      </c>
      <c r="B451" s="3" t="str">
        <f t="shared" si="1"/>
        <v>CONT-03m_m67_003</v>
      </c>
      <c r="C451" s="3" t="str">
        <f t="shared" si="2"/>
        <v>CONT</v>
      </c>
      <c r="D451" s="2">
        <v>88.0</v>
      </c>
      <c r="E451" s="2">
        <v>5493.05415909</v>
      </c>
      <c r="F451" s="2">
        <v>1.10287474409</v>
      </c>
    </row>
    <row r="452">
      <c r="A452" s="2" t="s">
        <v>503</v>
      </c>
      <c r="B452" s="3" t="str">
        <f t="shared" si="1"/>
        <v>CONT-03m_m67_003</v>
      </c>
      <c r="C452" s="3" t="str">
        <f t="shared" si="2"/>
        <v>CONT</v>
      </c>
      <c r="D452" s="2">
        <v>40.0</v>
      </c>
      <c r="E452" s="2">
        <v>4034.31264</v>
      </c>
      <c r="F452" s="2">
        <v>0.741549544361</v>
      </c>
    </row>
    <row r="453">
      <c r="A453" s="2" t="s">
        <v>504</v>
      </c>
      <c r="B453" s="3" t="str">
        <f t="shared" si="1"/>
        <v>CONT-03m_m67_003</v>
      </c>
      <c r="C453" s="3" t="str">
        <f t="shared" si="2"/>
        <v>CONT</v>
      </c>
      <c r="D453" s="2">
        <v>60.0</v>
      </c>
      <c r="E453" s="2">
        <v>4028.53806</v>
      </c>
      <c r="F453" s="2">
        <v>1.07462472379</v>
      </c>
    </row>
    <row r="454">
      <c r="A454" s="2" t="s">
        <v>505</v>
      </c>
      <c r="B454" s="3" t="str">
        <f t="shared" si="1"/>
        <v>CONT-03m_m67_003</v>
      </c>
      <c r="C454" s="3" t="str">
        <f t="shared" si="2"/>
        <v>CONT</v>
      </c>
      <c r="D454" s="2">
        <v>68.0</v>
      </c>
      <c r="E454" s="2">
        <v>5381.12628235</v>
      </c>
      <c r="F454" s="2">
        <v>0.893779712209</v>
      </c>
    </row>
    <row r="455">
      <c r="A455" s="2" t="s">
        <v>506</v>
      </c>
      <c r="B455" s="3" t="str">
        <f t="shared" si="1"/>
        <v>CONT-03m_m67_003</v>
      </c>
      <c r="C455" s="3" t="str">
        <f t="shared" si="2"/>
        <v>CONT</v>
      </c>
      <c r="D455" s="2">
        <v>24.0</v>
      </c>
      <c r="E455" s="2">
        <v>3579.04688333</v>
      </c>
      <c r="F455" s="2">
        <v>0.797854734258</v>
      </c>
    </row>
    <row r="456">
      <c r="A456" s="2" t="s">
        <v>507</v>
      </c>
      <c r="B456" s="3" t="str">
        <f t="shared" si="1"/>
        <v>CONT-03m_m67_003</v>
      </c>
      <c r="C456" s="3" t="str">
        <f t="shared" si="2"/>
        <v>CONT</v>
      </c>
      <c r="D456" s="2">
        <v>36.0</v>
      </c>
      <c r="E456" s="2">
        <v>3123.9814</v>
      </c>
      <c r="F456" s="2">
        <v>0.627999609729</v>
      </c>
    </row>
    <row r="457">
      <c r="A457" s="2" t="s">
        <v>508</v>
      </c>
      <c r="B457" s="3" t="str">
        <f t="shared" si="1"/>
        <v>CONT-03m_m67_003</v>
      </c>
      <c r="C457" s="3" t="str">
        <f t="shared" si="2"/>
        <v>CONT</v>
      </c>
      <c r="D457" s="2">
        <v>76.0</v>
      </c>
      <c r="E457" s="2">
        <v>7087.27594737</v>
      </c>
      <c r="F457" s="2">
        <v>0.862332064588</v>
      </c>
    </row>
    <row r="458">
      <c r="A458" s="2" t="s">
        <v>509</v>
      </c>
      <c r="B458" s="3" t="str">
        <f t="shared" si="1"/>
        <v>CONT-03m_m67_003</v>
      </c>
      <c r="C458" s="3" t="str">
        <f t="shared" si="2"/>
        <v>CONT</v>
      </c>
      <c r="D458" s="2">
        <v>16.0</v>
      </c>
      <c r="E458" s="2">
        <v>3531.366825</v>
      </c>
      <c r="F458" s="2">
        <v>0.230834444677</v>
      </c>
    </row>
    <row r="459">
      <c r="A459" s="2" t="s">
        <v>510</v>
      </c>
      <c r="B459" s="3" t="str">
        <f t="shared" si="1"/>
        <v>CONT-03m_m67_003</v>
      </c>
      <c r="C459" s="3" t="str">
        <f t="shared" si="2"/>
        <v>CONT</v>
      </c>
      <c r="D459" s="2">
        <v>80.0</v>
      </c>
      <c r="E459" s="2">
        <v>4087.26853</v>
      </c>
      <c r="F459" s="2">
        <v>0.951268596977</v>
      </c>
    </row>
    <row r="460">
      <c r="A460" s="2" t="s">
        <v>511</v>
      </c>
      <c r="B460" s="3" t="str">
        <f t="shared" si="1"/>
        <v>CONT-03m_m67_003</v>
      </c>
      <c r="C460" s="3" t="str">
        <f t="shared" si="2"/>
        <v>CONT</v>
      </c>
      <c r="D460" s="2">
        <v>44.0</v>
      </c>
      <c r="E460" s="2">
        <v>5082.24385455</v>
      </c>
      <c r="F460" s="2">
        <v>0.794974270348</v>
      </c>
    </row>
    <row r="461">
      <c r="A461" s="2" t="s">
        <v>512</v>
      </c>
      <c r="B461" s="3" t="str">
        <f t="shared" si="1"/>
        <v>CONT-03m_m67_003</v>
      </c>
      <c r="C461" s="3" t="str">
        <f t="shared" si="2"/>
        <v>CONT</v>
      </c>
      <c r="D461" s="2">
        <v>40.0</v>
      </c>
      <c r="E461" s="2">
        <v>4588.72137</v>
      </c>
      <c r="F461" s="2">
        <v>0.766746881387</v>
      </c>
    </row>
    <row r="462">
      <c r="A462" s="2" t="s">
        <v>513</v>
      </c>
      <c r="B462" s="3" t="str">
        <f t="shared" si="1"/>
        <v>CONT-03m_m67_003</v>
      </c>
      <c r="C462" s="3" t="str">
        <f t="shared" si="2"/>
        <v>CONT</v>
      </c>
      <c r="D462" s="2">
        <v>20.0</v>
      </c>
      <c r="E462" s="2">
        <v>3094.46294</v>
      </c>
      <c r="F462" s="2">
        <v>0.458247465714</v>
      </c>
    </row>
    <row r="463">
      <c r="A463" s="2" t="s">
        <v>514</v>
      </c>
      <c r="B463" s="3" t="str">
        <f t="shared" si="1"/>
        <v>CONT-03m_m67_003</v>
      </c>
      <c r="C463" s="3" t="str">
        <f t="shared" si="2"/>
        <v>CONT</v>
      </c>
      <c r="D463" s="2">
        <v>16.0</v>
      </c>
      <c r="E463" s="2">
        <v>3178.9274</v>
      </c>
      <c r="F463" s="2">
        <v>0.491022978379</v>
      </c>
    </row>
    <row r="464">
      <c r="A464" s="2" t="s">
        <v>515</v>
      </c>
      <c r="B464" s="3" t="str">
        <f t="shared" si="1"/>
        <v>CONT-03m_m67_003</v>
      </c>
      <c r="C464" s="3" t="str">
        <f t="shared" si="2"/>
        <v>CONT</v>
      </c>
      <c r="D464" s="2">
        <v>40.0</v>
      </c>
      <c r="E464" s="2">
        <v>3993.62328</v>
      </c>
      <c r="F464" s="2">
        <v>0.634368397412</v>
      </c>
    </row>
    <row r="465">
      <c r="A465" s="2" t="s">
        <v>516</v>
      </c>
      <c r="B465" s="3" t="str">
        <f t="shared" si="1"/>
        <v>CONT-03m_m67_003</v>
      </c>
      <c r="C465" s="3" t="str">
        <f t="shared" si="2"/>
        <v>CONT</v>
      </c>
      <c r="D465" s="2">
        <v>24.0</v>
      </c>
      <c r="E465" s="2">
        <v>3644.44506667</v>
      </c>
      <c r="F465" s="2">
        <v>0.475947796789</v>
      </c>
    </row>
    <row r="466">
      <c r="A466" s="2" t="s">
        <v>517</v>
      </c>
      <c r="B466" s="3" t="str">
        <f t="shared" si="1"/>
        <v>CONT-03m_m67_003</v>
      </c>
      <c r="C466" s="3" t="str">
        <f t="shared" si="2"/>
        <v>CONT</v>
      </c>
      <c r="D466" s="2">
        <v>20.0</v>
      </c>
      <c r="E466" s="2">
        <v>4433.53242</v>
      </c>
      <c r="F466" s="2">
        <v>0.320556740172</v>
      </c>
    </row>
    <row r="467">
      <c r="A467" s="2" t="s">
        <v>518</v>
      </c>
      <c r="B467" s="3" t="str">
        <f t="shared" si="1"/>
        <v>CONT-03m_m67_003</v>
      </c>
      <c r="C467" s="3" t="str">
        <f t="shared" si="2"/>
        <v>CONT</v>
      </c>
      <c r="D467" s="2">
        <v>28.0</v>
      </c>
      <c r="E467" s="2">
        <v>5796.87968571</v>
      </c>
      <c r="F467" s="2">
        <v>0.503381432461</v>
      </c>
    </row>
    <row r="468">
      <c r="A468" s="2" t="s">
        <v>519</v>
      </c>
      <c r="B468" s="3" t="str">
        <f t="shared" si="1"/>
        <v>CONT-03m_m67_003</v>
      </c>
      <c r="C468" s="3" t="str">
        <f t="shared" si="2"/>
        <v>CONT</v>
      </c>
      <c r="D468" s="2">
        <v>72.0</v>
      </c>
      <c r="E468" s="2">
        <v>8022.84855</v>
      </c>
      <c r="F468" s="2">
        <v>0.92462149245</v>
      </c>
    </row>
    <row r="469">
      <c r="A469" s="2" t="s">
        <v>520</v>
      </c>
      <c r="B469" s="3" t="str">
        <f t="shared" si="1"/>
        <v>CONT-03m_m67_003</v>
      </c>
      <c r="C469" s="3" t="str">
        <f t="shared" si="2"/>
        <v>CONT</v>
      </c>
      <c r="D469" s="2">
        <v>24.0</v>
      </c>
      <c r="E469" s="2">
        <v>3862.49363333</v>
      </c>
      <c r="F469" s="2">
        <v>0.440210770919</v>
      </c>
    </row>
    <row r="470">
      <c r="A470" s="2" t="s">
        <v>521</v>
      </c>
      <c r="B470" s="3" t="str">
        <f t="shared" si="1"/>
        <v>CONT-03m_m67_003</v>
      </c>
      <c r="C470" s="3" t="str">
        <f t="shared" si="2"/>
        <v>CONT</v>
      </c>
      <c r="D470" s="2">
        <v>16.0</v>
      </c>
      <c r="E470" s="2">
        <v>3795.46505</v>
      </c>
      <c r="F470" s="2">
        <v>0.153882460332</v>
      </c>
    </row>
    <row r="471">
      <c r="A471" s="2" t="s">
        <v>522</v>
      </c>
      <c r="B471" s="3" t="str">
        <f t="shared" si="1"/>
        <v>CONT-03m_m67_003</v>
      </c>
      <c r="C471" s="3" t="str">
        <f t="shared" si="2"/>
        <v>CONT</v>
      </c>
      <c r="D471" s="2">
        <v>92.0</v>
      </c>
      <c r="E471" s="2">
        <v>5096.30142609</v>
      </c>
      <c r="F471" s="2">
        <v>1.4259183852</v>
      </c>
    </row>
    <row r="472">
      <c r="A472" s="2" t="s">
        <v>523</v>
      </c>
      <c r="B472" s="3" t="str">
        <f t="shared" si="1"/>
        <v>CONT-03m_m67_003</v>
      </c>
      <c r="C472" s="3" t="str">
        <f t="shared" si="2"/>
        <v>CONT</v>
      </c>
      <c r="D472" s="2">
        <v>24.0</v>
      </c>
      <c r="E472" s="2">
        <v>4839.41463333</v>
      </c>
      <c r="F472" s="2">
        <v>0.890204296678</v>
      </c>
    </row>
    <row r="473">
      <c r="A473" s="2" t="s">
        <v>524</v>
      </c>
      <c r="B473" s="3" t="str">
        <f t="shared" si="1"/>
        <v>CONT-03m_m67_003</v>
      </c>
      <c r="C473" s="3" t="str">
        <f t="shared" si="2"/>
        <v>CONT</v>
      </c>
      <c r="D473" s="2">
        <v>60.0</v>
      </c>
      <c r="E473" s="2">
        <v>4112.22324</v>
      </c>
      <c r="F473" s="2">
        <v>0.900700760594</v>
      </c>
    </row>
    <row r="474">
      <c r="A474" s="2" t="s">
        <v>525</v>
      </c>
      <c r="B474" s="3" t="str">
        <f t="shared" si="1"/>
        <v>CONT-03m_m67_003</v>
      </c>
      <c r="C474" s="3" t="str">
        <f t="shared" si="2"/>
        <v>CONT</v>
      </c>
      <c r="D474" s="2">
        <v>16.0</v>
      </c>
      <c r="E474" s="2">
        <v>4036.692175</v>
      </c>
      <c r="F474" s="2">
        <v>0.469592358749</v>
      </c>
    </row>
    <row r="475">
      <c r="A475" s="2" t="s">
        <v>526</v>
      </c>
      <c r="B475" s="3" t="str">
        <f t="shared" si="1"/>
        <v>CONT-03m_m67_003</v>
      </c>
      <c r="C475" s="3" t="str">
        <f t="shared" si="2"/>
        <v>CONT</v>
      </c>
      <c r="D475" s="2">
        <v>56.0</v>
      </c>
      <c r="E475" s="2">
        <v>4268.88344286</v>
      </c>
      <c r="F475" s="2">
        <v>0.808931784206</v>
      </c>
    </row>
    <row r="476">
      <c r="A476" s="2" t="s">
        <v>527</v>
      </c>
      <c r="B476" s="3" t="str">
        <f t="shared" si="1"/>
        <v>CONT-03m_m67_003</v>
      </c>
      <c r="C476" s="3" t="str">
        <f t="shared" si="2"/>
        <v>CONT</v>
      </c>
      <c r="D476" s="2">
        <v>100.0</v>
      </c>
      <c r="E476" s="2">
        <v>4685.303308</v>
      </c>
      <c r="F476" s="2">
        <v>0.766312800682</v>
      </c>
    </row>
    <row r="477">
      <c r="A477" s="2" t="s">
        <v>528</v>
      </c>
      <c r="B477" s="3" t="str">
        <f t="shared" si="1"/>
        <v>CONT-03m_m67_003</v>
      </c>
      <c r="C477" s="3" t="str">
        <f t="shared" si="2"/>
        <v>CONT</v>
      </c>
      <c r="D477" s="2">
        <v>36.0</v>
      </c>
      <c r="E477" s="2">
        <v>3518.00901111</v>
      </c>
      <c r="F477" s="2">
        <v>0.686575614892</v>
      </c>
    </row>
    <row r="478">
      <c r="A478" s="2" t="s">
        <v>529</v>
      </c>
      <c r="B478" s="3" t="str">
        <f t="shared" si="1"/>
        <v>CONT-03m_m67_003</v>
      </c>
      <c r="C478" s="3" t="str">
        <f t="shared" si="2"/>
        <v>CONT</v>
      </c>
      <c r="D478" s="2">
        <v>36.0</v>
      </c>
      <c r="E478" s="2">
        <v>3725.9503</v>
      </c>
      <c r="F478" s="2">
        <v>0.731932495181</v>
      </c>
    </row>
    <row r="479">
      <c r="A479" s="2" t="s">
        <v>530</v>
      </c>
      <c r="B479" s="3" t="str">
        <f t="shared" si="1"/>
        <v>CONT-03m_m67_003</v>
      </c>
      <c r="C479" s="3" t="str">
        <f t="shared" si="2"/>
        <v>CONT</v>
      </c>
      <c r="D479" s="2">
        <v>32.0</v>
      </c>
      <c r="E479" s="2">
        <v>3802.8248375</v>
      </c>
      <c r="F479" s="2">
        <v>0.784888189055</v>
      </c>
    </row>
    <row r="480">
      <c r="A480" s="2" t="s">
        <v>531</v>
      </c>
      <c r="B480" s="3" t="str">
        <f t="shared" si="1"/>
        <v>CONT-03m_m67_003</v>
      </c>
      <c r="C480" s="3" t="str">
        <f t="shared" si="2"/>
        <v>CONT</v>
      </c>
      <c r="D480" s="2">
        <v>72.0</v>
      </c>
      <c r="E480" s="2">
        <v>4959.97657222</v>
      </c>
      <c r="F480" s="2">
        <v>0.82299283889</v>
      </c>
    </row>
    <row r="481">
      <c r="A481" s="2" t="s">
        <v>532</v>
      </c>
      <c r="B481" s="3" t="str">
        <f t="shared" si="1"/>
        <v>CONT-03m_m67_003</v>
      </c>
      <c r="C481" s="3" t="str">
        <f t="shared" si="2"/>
        <v>CONT</v>
      </c>
      <c r="D481" s="2">
        <v>36.0</v>
      </c>
      <c r="E481" s="2">
        <v>4505.40672222</v>
      </c>
      <c r="F481" s="2">
        <v>1.45714740195</v>
      </c>
    </row>
    <row r="482">
      <c r="A482" s="2" t="s">
        <v>533</v>
      </c>
      <c r="B482" s="3" t="str">
        <f t="shared" si="1"/>
        <v>CONT-03m_m67_003</v>
      </c>
      <c r="C482" s="3" t="str">
        <f t="shared" si="2"/>
        <v>CONT</v>
      </c>
      <c r="D482" s="2">
        <v>44.0</v>
      </c>
      <c r="E482" s="2">
        <v>5465.81172727</v>
      </c>
      <c r="F482" s="2">
        <v>0.622290845297</v>
      </c>
    </row>
    <row r="483">
      <c r="A483" s="2" t="s">
        <v>534</v>
      </c>
      <c r="B483" s="3" t="str">
        <f t="shared" si="1"/>
        <v>CONT-03m_m67_003</v>
      </c>
      <c r="C483" s="3" t="str">
        <f t="shared" si="2"/>
        <v>CONT</v>
      </c>
      <c r="D483" s="2">
        <v>76.0</v>
      </c>
      <c r="E483" s="2">
        <v>10947.5490053</v>
      </c>
      <c r="F483" s="2">
        <v>1.24144139418</v>
      </c>
    </row>
    <row r="484">
      <c r="A484" s="2" t="s">
        <v>535</v>
      </c>
      <c r="B484" s="3" t="str">
        <f t="shared" si="1"/>
        <v>CONT-03m_m67_003</v>
      </c>
      <c r="C484" s="3" t="str">
        <f t="shared" si="2"/>
        <v>CONT</v>
      </c>
      <c r="D484" s="2">
        <v>24.0</v>
      </c>
      <c r="E484" s="2">
        <v>3538.86151667</v>
      </c>
      <c r="F484" s="2">
        <v>0.546273170311</v>
      </c>
    </row>
    <row r="485">
      <c r="A485" s="2" t="s">
        <v>536</v>
      </c>
      <c r="B485" s="3" t="str">
        <f t="shared" si="1"/>
        <v>CONT-03m_m67_003</v>
      </c>
      <c r="C485" s="3" t="str">
        <f t="shared" si="2"/>
        <v>CONT</v>
      </c>
      <c r="D485" s="2">
        <v>16.0</v>
      </c>
      <c r="E485" s="2">
        <v>3820.13475</v>
      </c>
      <c r="F485" s="2">
        <v>0.383229753872</v>
      </c>
    </row>
    <row r="486">
      <c r="A486" s="2" t="s">
        <v>537</v>
      </c>
      <c r="B486" s="3" t="str">
        <f t="shared" si="1"/>
        <v>CONT-03m_m67_003</v>
      </c>
      <c r="C486" s="3" t="str">
        <f t="shared" si="2"/>
        <v>CONT</v>
      </c>
      <c r="D486" s="2">
        <v>88.0</v>
      </c>
      <c r="E486" s="2">
        <v>7054.40132727</v>
      </c>
      <c r="F486" s="2">
        <v>1.01875014854</v>
      </c>
    </row>
    <row r="487">
      <c r="A487" s="2" t="s">
        <v>538</v>
      </c>
      <c r="B487" s="3" t="str">
        <f t="shared" si="1"/>
        <v>CONT-03m_m67_003</v>
      </c>
      <c r="C487" s="3" t="str">
        <f t="shared" si="2"/>
        <v>CONT</v>
      </c>
      <c r="D487" s="2">
        <v>24.0</v>
      </c>
      <c r="E487" s="2">
        <v>3785.19186667</v>
      </c>
      <c r="F487" s="2">
        <v>1.00449637269</v>
      </c>
    </row>
    <row r="488">
      <c r="A488" s="2" t="s">
        <v>539</v>
      </c>
      <c r="B488" s="3" t="str">
        <f t="shared" si="1"/>
        <v>CONT-03m_m67_003</v>
      </c>
      <c r="C488" s="3" t="str">
        <f t="shared" si="2"/>
        <v>CONT</v>
      </c>
      <c r="D488" s="2">
        <v>360.0</v>
      </c>
      <c r="E488" s="2">
        <v>6365.33699667</v>
      </c>
      <c r="F488" s="2">
        <v>1.42017351237</v>
      </c>
    </row>
    <row r="489">
      <c r="A489" s="2" t="s">
        <v>540</v>
      </c>
      <c r="B489" s="3" t="str">
        <f t="shared" si="1"/>
        <v>CONT-03m_m67_003</v>
      </c>
      <c r="C489" s="3" t="str">
        <f t="shared" si="2"/>
        <v>CONT</v>
      </c>
      <c r="D489" s="2">
        <v>28.0</v>
      </c>
      <c r="E489" s="2">
        <v>2919.0295</v>
      </c>
      <c r="F489" s="2">
        <v>0.711333098895</v>
      </c>
    </row>
    <row r="490">
      <c r="A490" s="2" t="s">
        <v>541</v>
      </c>
      <c r="B490" s="3" t="str">
        <f t="shared" si="1"/>
        <v>CONT-03m_m67_003</v>
      </c>
      <c r="C490" s="3" t="str">
        <f t="shared" si="2"/>
        <v>CONT</v>
      </c>
      <c r="D490" s="2">
        <v>48.0</v>
      </c>
      <c r="E490" s="2">
        <v>2936.4792</v>
      </c>
      <c r="F490" s="2">
        <v>0.604156501432</v>
      </c>
    </row>
    <row r="491">
      <c r="A491" s="2" t="s">
        <v>542</v>
      </c>
      <c r="B491" s="3" t="str">
        <f t="shared" si="1"/>
        <v>CONT-03m_m67_003</v>
      </c>
      <c r="C491" s="3" t="str">
        <f t="shared" si="2"/>
        <v>CONT</v>
      </c>
      <c r="D491" s="2">
        <v>40.0</v>
      </c>
      <c r="E491" s="2">
        <v>4751.89828</v>
      </c>
      <c r="F491" s="2">
        <v>0.795049320795</v>
      </c>
    </row>
    <row r="492">
      <c r="A492" s="2" t="s">
        <v>543</v>
      </c>
      <c r="B492" s="3" t="str">
        <f t="shared" si="1"/>
        <v>CONT-03m_m67_003</v>
      </c>
      <c r="C492" s="3" t="str">
        <f t="shared" si="2"/>
        <v>CONT</v>
      </c>
      <c r="D492" s="2">
        <v>28.0</v>
      </c>
      <c r="E492" s="2">
        <v>5310.87248571</v>
      </c>
      <c r="F492" s="2">
        <v>0.505224613699</v>
      </c>
    </row>
    <row r="493">
      <c r="A493" s="2" t="s">
        <v>544</v>
      </c>
      <c r="B493" s="3" t="str">
        <f t="shared" si="1"/>
        <v>CONT-03m_m67_003</v>
      </c>
      <c r="C493" s="3" t="str">
        <f t="shared" si="2"/>
        <v>CONT</v>
      </c>
      <c r="D493" s="2">
        <v>52.0</v>
      </c>
      <c r="E493" s="2">
        <v>4721.54435385</v>
      </c>
      <c r="F493" s="2">
        <v>1.04851159472</v>
      </c>
    </row>
    <row r="494">
      <c r="A494" s="2" t="s">
        <v>545</v>
      </c>
      <c r="B494" s="3" t="str">
        <f t="shared" si="1"/>
        <v>CONT-03m_m67_003</v>
      </c>
      <c r="C494" s="3" t="str">
        <f t="shared" si="2"/>
        <v>CONT</v>
      </c>
      <c r="D494" s="2">
        <v>20.0</v>
      </c>
      <c r="E494" s="2">
        <v>4740.29018</v>
      </c>
      <c r="F494" s="2">
        <v>0.42964979414</v>
      </c>
    </row>
    <row r="495">
      <c r="A495" s="2" t="s">
        <v>546</v>
      </c>
      <c r="B495" s="3" t="str">
        <f t="shared" si="1"/>
        <v>CONT-03m_m67_003</v>
      </c>
      <c r="C495" s="3" t="str">
        <f t="shared" si="2"/>
        <v>CONT</v>
      </c>
      <c r="D495" s="2">
        <v>24.0</v>
      </c>
      <c r="E495" s="2">
        <v>3660.56668333</v>
      </c>
      <c r="F495" s="2">
        <v>0.567461783843</v>
      </c>
    </row>
    <row r="496">
      <c r="A496" s="2" t="s">
        <v>547</v>
      </c>
      <c r="B496" s="3" t="str">
        <f t="shared" si="1"/>
        <v>CONT-03m_m67_003</v>
      </c>
      <c r="C496" s="3" t="str">
        <f t="shared" si="2"/>
        <v>CONT</v>
      </c>
      <c r="D496" s="2">
        <v>28.0</v>
      </c>
      <c r="E496" s="2">
        <v>6059.80145714</v>
      </c>
      <c r="F496" s="2">
        <v>0.771288503931</v>
      </c>
    </row>
    <row r="497">
      <c r="A497" s="2" t="s">
        <v>548</v>
      </c>
      <c r="B497" s="3" t="str">
        <f t="shared" si="1"/>
        <v>CONT-03m_m67_003</v>
      </c>
      <c r="C497" s="3" t="str">
        <f t="shared" si="2"/>
        <v>CONT</v>
      </c>
      <c r="D497" s="2">
        <v>16.0</v>
      </c>
      <c r="E497" s="2">
        <v>4430.167325</v>
      </c>
      <c r="F497" s="2">
        <v>0.727657233579</v>
      </c>
    </row>
    <row r="498">
      <c r="A498" s="2" t="s">
        <v>549</v>
      </c>
      <c r="B498" s="3" t="str">
        <f t="shared" si="1"/>
        <v>CONT-03m_m67_003</v>
      </c>
      <c r="C498" s="3" t="str">
        <f t="shared" si="2"/>
        <v>CONT</v>
      </c>
      <c r="D498" s="2">
        <v>40.0</v>
      </c>
      <c r="E498" s="2">
        <v>4316.27138</v>
      </c>
      <c r="F498" s="2">
        <v>0.925113703115</v>
      </c>
    </row>
    <row r="499">
      <c r="A499" s="2" t="s">
        <v>550</v>
      </c>
      <c r="B499" s="3" t="str">
        <f t="shared" si="1"/>
        <v>CONT-03m_m67_003</v>
      </c>
      <c r="C499" s="3" t="str">
        <f t="shared" si="2"/>
        <v>CONT</v>
      </c>
      <c r="D499" s="2">
        <v>328.0</v>
      </c>
      <c r="E499" s="2">
        <v>14026.608678</v>
      </c>
      <c r="F499" s="2">
        <v>0.988113343583</v>
      </c>
    </row>
    <row r="500">
      <c r="A500" s="2" t="s">
        <v>551</v>
      </c>
      <c r="B500" s="3" t="str">
        <f t="shared" si="1"/>
        <v>CONT-03m_m67_003</v>
      </c>
      <c r="C500" s="3" t="str">
        <f t="shared" si="2"/>
        <v>CONT</v>
      </c>
      <c r="D500" s="2">
        <v>16.0</v>
      </c>
      <c r="E500" s="2">
        <v>3283.1358</v>
      </c>
      <c r="F500" s="2">
        <v>0.217776096864</v>
      </c>
    </row>
    <row r="501">
      <c r="A501" s="2" t="s">
        <v>552</v>
      </c>
      <c r="B501" s="3" t="str">
        <f t="shared" si="1"/>
        <v>CONT-03m_m67_003</v>
      </c>
      <c r="C501" s="3" t="str">
        <f t="shared" si="2"/>
        <v>CONT</v>
      </c>
      <c r="D501" s="2">
        <v>60.0</v>
      </c>
      <c r="E501" s="2">
        <v>7439.82428667</v>
      </c>
      <c r="F501" s="2">
        <v>0.781854500304</v>
      </c>
    </row>
    <row r="502">
      <c r="A502" s="2" t="s">
        <v>553</v>
      </c>
      <c r="B502" s="3" t="str">
        <f t="shared" si="1"/>
        <v>CONT-03m_m67_003</v>
      </c>
      <c r="C502" s="3" t="str">
        <f t="shared" si="2"/>
        <v>CONT</v>
      </c>
      <c r="D502" s="2">
        <v>28.0</v>
      </c>
      <c r="E502" s="2">
        <v>3262.1251</v>
      </c>
      <c r="F502" s="2">
        <v>0.270271088009</v>
      </c>
    </row>
    <row r="503">
      <c r="A503" s="2" t="s">
        <v>554</v>
      </c>
      <c r="B503" s="3" t="str">
        <f t="shared" si="1"/>
        <v>CONT-03m_m67_003</v>
      </c>
      <c r="C503" s="3" t="str">
        <f t="shared" si="2"/>
        <v>CONT</v>
      </c>
      <c r="D503" s="2">
        <v>16.0</v>
      </c>
      <c r="E503" s="2">
        <v>4346.14485</v>
      </c>
      <c r="F503" s="2">
        <v>0.670768140643</v>
      </c>
    </row>
    <row r="504">
      <c r="A504" s="2" t="s">
        <v>555</v>
      </c>
      <c r="B504" s="3" t="str">
        <f t="shared" si="1"/>
        <v>CONT-03m_m67_003</v>
      </c>
      <c r="C504" s="3" t="str">
        <f t="shared" si="2"/>
        <v>CONT</v>
      </c>
      <c r="D504" s="2">
        <v>40.0</v>
      </c>
      <c r="E504" s="2">
        <v>3318.62657</v>
      </c>
      <c r="F504" s="2">
        <v>0.626062395445</v>
      </c>
    </row>
    <row r="505">
      <c r="A505" s="2" t="s">
        <v>556</v>
      </c>
      <c r="B505" s="3" t="str">
        <f t="shared" si="1"/>
        <v>CONT-03m_m67_003</v>
      </c>
      <c r="C505" s="3" t="str">
        <f t="shared" si="2"/>
        <v>CONT</v>
      </c>
      <c r="D505" s="2">
        <v>28.0</v>
      </c>
      <c r="E505" s="2">
        <v>3266.01071429</v>
      </c>
      <c r="F505" s="2">
        <v>0.677823220333</v>
      </c>
    </row>
    <row r="506">
      <c r="A506" s="2" t="s">
        <v>557</v>
      </c>
      <c r="B506" s="3" t="str">
        <f t="shared" si="1"/>
        <v>CONT-03m_m67_003</v>
      </c>
      <c r="C506" s="3" t="str">
        <f t="shared" si="2"/>
        <v>CONT</v>
      </c>
      <c r="D506" s="2">
        <v>16.0</v>
      </c>
      <c r="E506" s="2">
        <v>5030.026175</v>
      </c>
      <c r="F506" s="2">
        <v>0.440562697469</v>
      </c>
    </row>
    <row r="507">
      <c r="A507" s="2" t="s">
        <v>558</v>
      </c>
      <c r="B507" s="3" t="str">
        <f t="shared" si="1"/>
        <v>CONT-03m_m67_003</v>
      </c>
      <c r="C507" s="3" t="str">
        <f t="shared" si="2"/>
        <v>CONT</v>
      </c>
      <c r="D507" s="2">
        <v>28.0</v>
      </c>
      <c r="E507" s="2">
        <v>3869.6261</v>
      </c>
      <c r="F507" s="2">
        <v>0.739460461051</v>
      </c>
    </row>
    <row r="508">
      <c r="A508" s="2" t="s">
        <v>559</v>
      </c>
      <c r="B508" s="3" t="str">
        <f t="shared" si="1"/>
        <v>CONT-03m_m67_003</v>
      </c>
      <c r="C508" s="3" t="str">
        <f t="shared" si="2"/>
        <v>CONT</v>
      </c>
      <c r="D508" s="2">
        <v>28.0</v>
      </c>
      <c r="E508" s="2">
        <v>6080.11091429</v>
      </c>
      <c r="F508" s="2">
        <v>0.56243645029</v>
      </c>
    </row>
    <row r="509">
      <c r="A509" s="2" t="s">
        <v>560</v>
      </c>
      <c r="B509" s="3" t="str">
        <f t="shared" si="1"/>
        <v>CONT-03m_m67_003</v>
      </c>
      <c r="C509" s="3" t="str">
        <f t="shared" si="2"/>
        <v>CONT</v>
      </c>
      <c r="D509" s="2">
        <v>64.0</v>
      </c>
      <c r="E509" s="2">
        <v>4089.25674375</v>
      </c>
      <c r="F509" s="2">
        <v>0.981540595644</v>
      </c>
    </row>
    <row r="510">
      <c r="A510" s="2" t="s">
        <v>561</v>
      </c>
      <c r="B510" s="3" t="str">
        <f t="shared" si="1"/>
        <v>CONT-03m_m67_003</v>
      </c>
      <c r="C510" s="3" t="str">
        <f t="shared" si="2"/>
        <v>CONT</v>
      </c>
      <c r="D510" s="2">
        <v>16.0</v>
      </c>
      <c r="E510" s="2">
        <v>4163.50805</v>
      </c>
      <c r="F510" s="2">
        <v>0.255764102582</v>
      </c>
    </row>
    <row r="511">
      <c r="A511" s="2" t="s">
        <v>562</v>
      </c>
      <c r="B511" s="3" t="str">
        <f t="shared" si="1"/>
        <v>CONT-04m_m67_001</v>
      </c>
      <c r="C511" s="3" t="str">
        <f t="shared" si="2"/>
        <v>CONT</v>
      </c>
      <c r="D511" s="2">
        <v>52.0</v>
      </c>
      <c r="E511" s="2">
        <v>5983.34744615</v>
      </c>
      <c r="F511" s="2">
        <v>0.861631126455</v>
      </c>
    </row>
    <row r="512">
      <c r="A512" s="2" t="s">
        <v>563</v>
      </c>
      <c r="B512" s="3" t="str">
        <f t="shared" si="1"/>
        <v>CONT-04m_m67_001</v>
      </c>
      <c r="C512" s="3" t="str">
        <f t="shared" si="2"/>
        <v>CONT</v>
      </c>
      <c r="D512" s="2">
        <v>24.0</v>
      </c>
      <c r="E512" s="2">
        <v>6421.36831667</v>
      </c>
      <c r="F512" s="2">
        <v>0.933815380818</v>
      </c>
    </row>
    <row r="513">
      <c r="A513" s="2" t="s">
        <v>564</v>
      </c>
      <c r="B513" s="3" t="str">
        <f t="shared" si="1"/>
        <v>CONT-04m_m67_001</v>
      </c>
      <c r="C513" s="3" t="str">
        <f t="shared" si="2"/>
        <v>CONT</v>
      </c>
      <c r="D513" s="2">
        <v>24.0</v>
      </c>
      <c r="E513" s="2">
        <v>4717.38508333</v>
      </c>
      <c r="F513" s="2">
        <v>0.592627472766</v>
      </c>
    </row>
    <row r="514">
      <c r="A514" s="2" t="s">
        <v>565</v>
      </c>
      <c r="B514" s="3" t="str">
        <f t="shared" si="1"/>
        <v>CONT-04m_m67_001</v>
      </c>
      <c r="C514" s="3" t="str">
        <f t="shared" si="2"/>
        <v>CONT</v>
      </c>
      <c r="D514" s="2">
        <v>16.0</v>
      </c>
      <c r="E514" s="2">
        <v>4274.05255</v>
      </c>
      <c r="F514" s="2">
        <v>0.374821128486</v>
      </c>
    </row>
    <row r="515">
      <c r="A515" s="2" t="s">
        <v>566</v>
      </c>
      <c r="B515" s="3" t="str">
        <f t="shared" si="1"/>
        <v>CONT-04m_m67_001</v>
      </c>
      <c r="C515" s="3" t="str">
        <f t="shared" si="2"/>
        <v>CONT</v>
      </c>
      <c r="D515" s="2">
        <v>36.0</v>
      </c>
      <c r="E515" s="2">
        <v>5351.87953333</v>
      </c>
      <c r="F515" s="2">
        <v>0.618232394693</v>
      </c>
    </row>
    <row r="516">
      <c r="A516" s="2" t="s">
        <v>567</v>
      </c>
      <c r="B516" s="3" t="str">
        <f t="shared" si="1"/>
        <v>CONT-04m_m67_001</v>
      </c>
      <c r="C516" s="3" t="str">
        <f t="shared" si="2"/>
        <v>CONT</v>
      </c>
      <c r="D516" s="2">
        <v>92.0</v>
      </c>
      <c r="E516" s="2">
        <v>7100.84806957</v>
      </c>
      <c r="F516" s="2">
        <v>1.16643484255</v>
      </c>
    </row>
    <row r="517">
      <c r="A517" s="2" t="s">
        <v>568</v>
      </c>
      <c r="B517" s="3" t="str">
        <f t="shared" si="1"/>
        <v>CONT-04m_m67_001</v>
      </c>
      <c r="C517" s="3" t="str">
        <f t="shared" si="2"/>
        <v>CONT</v>
      </c>
      <c r="D517" s="2">
        <v>16.0</v>
      </c>
      <c r="E517" s="2">
        <v>4222.045725</v>
      </c>
      <c r="F517" s="2">
        <v>0.515019505148</v>
      </c>
    </row>
    <row r="518">
      <c r="A518" s="2" t="s">
        <v>569</v>
      </c>
      <c r="B518" s="3" t="str">
        <f t="shared" si="1"/>
        <v>CONT-04m_m67_001</v>
      </c>
      <c r="C518" s="3" t="str">
        <f t="shared" si="2"/>
        <v>CONT</v>
      </c>
      <c r="D518" s="2">
        <v>28.0</v>
      </c>
      <c r="E518" s="2">
        <v>6123.47982857</v>
      </c>
      <c r="F518" s="2">
        <v>0.678224606966</v>
      </c>
    </row>
    <row r="519">
      <c r="A519" s="2" t="s">
        <v>570</v>
      </c>
      <c r="B519" s="3" t="str">
        <f t="shared" si="1"/>
        <v>CONT-04m_m67_001</v>
      </c>
      <c r="C519" s="3" t="str">
        <f t="shared" si="2"/>
        <v>CONT</v>
      </c>
      <c r="D519" s="2">
        <v>16.0</v>
      </c>
      <c r="E519" s="2">
        <v>3427.22915</v>
      </c>
      <c r="F519" s="2">
        <v>0.628440616525</v>
      </c>
    </row>
    <row r="520">
      <c r="A520" s="2" t="s">
        <v>571</v>
      </c>
      <c r="B520" s="3" t="str">
        <f t="shared" si="1"/>
        <v>CONT-04m_m67_001</v>
      </c>
      <c r="C520" s="3" t="str">
        <f t="shared" si="2"/>
        <v>CONT</v>
      </c>
      <c r="D520" s="2">
        <v>76.0</v>
      </c>
      <c r="E520" s="2">
        <v>6415.01478947</v>
      </c>
      <c r="F520" s="2">
        <v>1.07033355734</v>
      </c>
    </row>
    <row r="521">
      <c r="A521" s="2" t="s">
        <v>572</v>
      </c>
      <c r="B521" s="3" t="str">
        <f t="shared" si="1"/>
        <v>CONT-04m_m67_001</v>
      </c>
      <c r="C521" s="3" t="str">
        <f t="shared" si="2"/>
        <v>CONT</v>
      </c>
      <c r="D521" s="2">
        <v>20.0</v>
      </c>
      <c r="E521" s="2">
        <v>4232.35826</v>
      </c>
      <c r="F521" s="2">
        <v>0.431095854348</v>
      </c>
    </row>
    <row r="522">
      <c r="A522" s="2" t="s">
        <v>573</v>
      </c>
      <c r="B522" s="3" t="str">
        <f t="shared" si="1"/>
        <v>CONT-04m_m67_001</v>
      </c>
      <c r="C522" s="3" t="str">
        <f t="shared" si="2"/>
        <v>CONT</v>
      </c>
      <c r="D522" s="2">
        <v>116.0</v>
      </c>
      <c r="E522" s="2">
        <v>8388.78836207</v>
      </c>
      <c r="F522" s="2">
        <v>1.07853026081</v>
      </c>
    </row>
    <row r="523">
      <c r="A523" s="2" t="s">
        <v>574</v>
      </c>
      <c r="B523" s="3" t="str">
        <f t="shared" si="1"/>
        <v>CONT-04m_m67_001</v>
      </c>
      <c r="C523" s="3" t="str">
        <f t="shared" si="2"/>
        <v>CONT</v>
      </c>
      <c r="D523" s="2">
        <v>20.0</v>
      </c>
      <c r="E523" s="2">
        <v>5250.94756</v>
      </c>
      <c r="F523" s="2">
        <v>0.451776459942</v>
      </c>
    </row>
    <row r="524">
      <c r="A524" s="2" t="s">
        <v>575</v>
      </c>
      <c r="B524" s="3" t="str">
        <f t="shared" si="1"/>
        <v>CONT-04m_m67_001</v>
      </c>
      <c r="C524" s="3" t="str">
        <f t="shared" si="2"/>
        <v>CONT</v>
      </c>
      <c r="D524" s="2">
        <v>16.0</v>
      </c>
      <c r="E524" s="2">
        <v>5076.116225</v>
      </c>
      <c r="F524" s="2">
        <v>0.60606520096</v>
      </c>
    </row>
    <row r="525">
      <c r="A525" s="2" t="s">
        <v>576</v>
      </c>
      <c r="B525" s="3" t="str">
        <f t="shared" si="1"/>
        <v>CONT-04m_m67_001</v>
      </c>
      <c r="C525" s="3" t="str">
        <f t="shared" si="2"/>
        <v>CONT</v>
      </c>
      <c r="D525" s="2">
        <v>28.0</v>
      </c>
      <c r="E525" s="2">
        <v>6737.38088571</v>
      </c>
      <c r="F525" s="2">
        <v>0.651553856679</v>
      </c>
    </row>
    <row r="526">
      <c r="A526" s="2" t="s">
        <v>577</v>
      </c>
      <c r="B526" s="3" t="str">
        <f t="shared" si="1"/>
        <v>CONT-04m_m67_001</v>
      </c>
      <c r="C526" s="3" t="str">
        <f t="shared" si="2"/>
        <v>CONT</v>
      </c>
      <c r="D526" s="2">
        <v>40.0</v>
      </c>
      <c r="E526" s="2">
        <v>7084.7335</v>
      </c>
      <c r="F526" s="2">
        <v>0.846090893892</v>
      </c>
    </row>
    <row r="527">
      <c r="A527" s="2" t="s">
        <v>578</v>
      </c>
      <c r="B527" s="3" t="str">
        <f t="shared" si="1"/>
        <v>CONT-04m_m67_001</v>
      </c>
      <c r="C527" s="3" t="str">
        <f t="shared" si="2"/>
        <v>CONT</v>
      </c>
      <c r="D527" s="2">
        <v>20.0</v>
      </c>
      <c r="E527" s="2">
        <v>4618.6911</v>
      </c>
      <c r="F527" s="2">
        <v>0.291471191914</v>
      </c>
    </row>
    <row r="528">
      <c r="A528" s="2" t="s">
        <v>579</v>
      </c>
      <c r="B528" s="3" t="str">
        <f t="shared" si="1"/>
        <v>CONT-04m_m67_001</v>
      </c>
      <c r="C528" s="3" t="str">
        <f t="shared" si="2"/>
        <v>CONT</v>
      </c>
      <c r="D528" s="2">
        <v>20.0</v>
      </c>
      <c r="E528" s="2">
        <v>3813.43408</v>
      </c>
      <c r="F528" s="2">
        <v>0.492874758176</v>
      </c>
    </row>
    <row r="529">
      <c r="A529" s="2" t="s">
        <v>580</v>
      </c>
      <c r="B529" s="3" t="str">
        <f t="shared" si="1"/>
        <v>CONT-04m_m67_001</v>
      </c>
      <c r="C529" s="3" t="str">
        <f t="shared" si="2"/>
        <v>CONT</v>
      </c>
      <c r="D529" s="2">
        <v>40.0</v>
      </c>
      <c r="E529" s="2">
        <v>5475.66815</v>
      </c>
      <c r="F529" s="2">
        <v>0.580187022473</v>
      </c>
    </row>
    <row r="530">
      <c r="A530" s="2" t="s">
        <v>581</v>
      </c>
      <c r="B530" s="3" t="str">
        <f t="shared" si="1"/>
        <v>CONT-04m_m67_001</v>
      </c>
      <c r="C530" s="3" t="str">
        <f t="shared" si="2"/>
        <v>CONT</v>
      </c>
      <c r="D530" s="2">
        <v>36.0</v>
      </c>
      <c r="E530" s="2">
        <v>4044.34351111</v>
      </c>
      <c r="F530" s="2">
        <v>0.614464422513</v>
      </c>
    </row>
    <row r="531">
      <c r="A531" s="2" t="s">
        <v>582</v>
      </c>
      <c r="B531" s="3" t="str">
        <f t="shared" si="1"/>
        <v>CONT-04m_m67_001</v>
      </c>
      <c r="C531" s="3" t="str">
        <f t="shared" si="2"/>
        <v>CONT</v>
      </c>
      <c r="D531" s="2">
        <v>32.0</v>
      </c>
      <c r="E531" s="2">
        <v>6443.842525</v>
      </c>
      <c r="F531" s="2">
        <v>0.851071123902</v>
      </c>
    </row>
    <row r="532">
      <c r="A532" s="2" t="s">
        <v>583</v>
      </c>
      <c r="B532" s="3" t="str">
        <f t="shared" si="1"/>
        <v>CONT-04m_m67_002</v>
      </c>
      <c r="C532" s="3" t="str">
        <f t="shared" si="2"/>
        <v>CONT</v>
      </c>
      <c r="D532" s="2">
        <v>96.0</v>
      </c>
      <c r="E532" s="2">
        <v>20343.3392958</v>
      </c>
      <c r="F532" s="2">
        <v>1.26476326358</v>
      </c>
    </row>
    <row r="533">
      <c r="A533" s="2" t="s">
        <v>584</v>
      </c>
      <c r="B533" s="3" t="str">
        <f t="shared" si="1"/>
        <v>CONT-04m_m67_002</v>
      </c>
      <c r="C533" s="3" t="str">
        <f t="shared" si="2"/>
        <v>CONT</v>
      </c>
      <c r="D533" s="2">
        <v>16.0</v>
      </c>
      <c r="E533" s="2">
        <v>6375.0533</v>
      </c>
      <c r="F533" s="2">
        <v>0.231512856528</v>
      </c>
    </row>
    <row r="534">
      <c r="A534" s="2" t="s">
        <v>585</v>
      </c>
      <c r="B534" s="3" t="str">
        <f t="shared" si="1"/>
        <v>CONT-04m_m67_002</v>
      </c>
      <c r="C534" s="3" t="str">
        <f t="shared" si="2"/>
        <v>CONT</v>
      </c>
      <c r="D534" s="2">
        <v>44.0</v>
      </c>
      <c r="E534" s="2">
        <v>6800.21155455</v>
      </c>
      <c r="F534" s="2">
        <v>0.695755030862</v>
      </c>
    </row>
    <row r="535">
      <c r="A535" s="2" t="s">
        <v>586</v>
      </c>
      <c r="B535" s="3" t="str">
        <f t="shared" si="1"/>
        <v>CONT-04m_m67_002</v>
      </c>
      <c r="C535" s="3" t="str">
        <f t="shared" si="2"/>
        <v>CONT</v>
      </c>
      <c r="D535" s="2">
        <v>16.0</v>
      </c>
      <c r="E535" s="2">
        <v>7024.495575</v>
      </c>
      <c r="F535" s="2">
        <v>0.211236277987</v>
      </c>
    </row>
    <row r="536">
      <c r="A536" s="2" t="s">
        <v>587</v>
      </c>
      <c r="B536" s="3" t="str">
        <f t="shared" si="1"/>
        <v>CONT-04m_m67_002</v>
      </c>
      <c r="C536" s="3" t="str">
        <f t="shared" si="2"/>
        <v>CONT</v>
      </c>
      <c r="D536" s="2">
        <v>40.0</v>
      </c>
      <c r="E536" s="2">
        <v>6769.53914</v>
      </c>
      <c r="F536" s="2">
        <v>0.528514929304</v>
      </c>
    </row>
    <row r="537">
      <c r="A537" s="2" t="s">
        <v>588</v>
      </c>
      <c r="B537" s="3" t="str">
        <f t="shared" si="1"/>
        <v>CONT-04m_m67_002</v>
      </c>
      <c r="C537" s="3" t="str">
        <f t="shared" si="2"/>
        <v>CONT</v>
      </c>
      <c r="D537" s="2">
        <v>16.0</v>
      </c>
      <c r="E537" s="2">
        <v>6785.957475</v>
      </c>
      <c r="F537" s="2">
        <v>0.29308854459</v>
      </c>
    </row>
    <row r="538">
      <c r="A538" s="2" t="s">
        <v>589</v>
      </c>
      <c r="B538" s="3" t="str">
        <f t="shared" si="1"/>
        <v>CONT-04m_m67_002</v>
      </c>
      <c r="C538" s="3" t="str">
        <f t="shared" si="2"/>
        <v>CONT</v>
      </c>
      <c r="D538" s="2">
        <v>24.0</v>
      </c>
      <c r="E538" s="2">
        <v>6400.465</v>
      </c>
      <c r="F538" s="2">
        <v>0.475827162558</v>
      </c>
    </row>
    <row r="539">
      <c r="A539" s="2" t="s">
        <v>590</v>
      </c>
      <c r="B539" s="3" t="str">
        <f t="shared" si="1"/>
        <v>CONT-04m_m67_002</v>
      </c>
      <c r="C539" s="3" t="str">
        <f t="shared" si="2"/>
        <v>CONT</v>
      </c>
      <c r="D539" s="2">
        <v>48.0</v>
      </c>
      <c r="E539" s="2">
        <v>9214.12188333</v>
      </c>
      <c r="F539" s="2">
        <v>0.668115820254</v>
      </c>
    </row>
    <row r="540">
      <c r="A540" s="2" t="s">
        <v>591</v>
      </c>
      <c r="B540" s="3" t="str">
        <f t="shared" si="1"/>
        <v>CONT-04m_m67_002</v>
      </c>
      <c r="C540" s="3" t="str">
        <f t="shared" si="2"/>
        <v>CONT</v>
      </c>
      <c r="D540" s="2">
        <v>52.0</v>
      </c>
      <c r="E540" s="2">
        <v>9919.34142308</v>
      </c>
      <c r="F540" s="2">
        <v>0.499088990775</v>
      </c>
    </row>
    <row r="541">
      <c r="A541" s="2" t="s">
        <v>592</v>
      </c>
      <c r="B541" s="3" t="str">
        <f t="shared" si="1"/>
        <v>CONT-04m_m67_002</v>
      </c>
      <c r="C541" s="3" t="str">
        <f t="shared" si="2"/>
        <v>CONT</v>
      </c>
      <c r="D541" s="2">
        <v>44.0</v>
      </c>
      <c r="E541" s="2">
        <v>8412.38665455</v>
      </c>
      <c r="F541" s="2">
        <v>0.534995891751</v>
      </c>
    </row>
    <row r="542">
      <c r="A542" s="2" t="s">
        <v>593</v>
      </c>
      <c r="B542" s="3" t="str">
        <f t="shared" si="1"/>
        <v>CONT-04m_m67_002</v>
      </c>
      <c r="C542" s="3" t="str">
        <f t="shared" si="2"/>
        <v>CONT</v>
      </c>
      <c r="D542" s="2">
        <v>80.0</v>
      </c>
      <c r="E542" s="2">
        <v>8649.83386</v>
      </c>
      <c r="F542" s="2">
        <v>0.662137977758</v>
      </c>
    </row>
    <row r="543">
      <c r="A543" s="2" t="s">
        <v>594</v>
      </c>
      <c r="B543" s="3" t="str">
        <f t="shared" si="1"/>
        <v>CONT-04m_m67_002</v>
      </c>
      <c r="C543" s="3" t="str">
        <f t="shared" si="2"/>
        <v>CONT</v>
      </c>
      <c r="D543" s="2">
        <v>20.0</v>
      </c>
      <c r="E543" s="2">
        <v>6708.21708</v>
      </c>
      <c r="F543" s="2">
        <v>0.319468239391</v>
      </c>
    </row>
    <row r="544">
      <c r="A544" s="2" t="s">
        <v>595</v>
      </c>
      <c r="B544" s="3" t="str">
        <f t="shared" si="1"/>
        <v>CONT-04m_m67_002</v>
      </c>
      <c r="C544" s="3" t="str">
        <f t="shared" si="2"/>
        <v>CONT</v>
      </c>
      <c r="D544" s="2">
        <v>52.0</v>
      </c>
      <c r="E544" s="2">
        <v>8740.22501538</v>
      </c>
      <c r="F544" s="2">
        <v>0.922381001154</v>
      </c>
    </row>
    <row r="545">
      <c r="A545" s="2" t="s">
        <v>596</v>
      </c>
      <c r="B545" s="3" t="str">
        <f t="shared" si="1"/>
        <v>CONT-04m_m67_002</v>
      </c>
      <c r="C545" s="3" t="str">
        <f t="shared" si="2"/>
        <v>CONT</v>
      </c>
      <c r="D545" s="2">
        <v>16.0</v>
      </c>
      <c r="E545" s="2">
        <v>6056.749425</v>
      </c>
      <c r="F545" s="2">
        <v>0.342937218341</v>
      </c>
    </row>
    <row r="546">
      <c r="A546" s="2" t="s">
        <v>597</v>
      </c>
      <c r="B546" s="3" t="str">
        <f t="shared" si="1"/>
        <v>CONT-04m_m67_002</v>
      </c>
      <c r="C546" s="3" t="str">
        <f t="shared" si="2"/>
        <v>CONT</v>
      </c>
      <c r="D546" s="2">
        <v>128.0</v>
      </c>
      <c r="E546" s="2">
        <v>8831.02019063</v>
      </c>
      <c r="F546" s="2">
        <v>0.774118091957</v>
      </c>
    </row>
    <row r="547">
      <c r="A547" s="2" t="s">
        <v>598</v>
      </c>
      <c r="B547" s="3" t="str">
        <f t="shared" si="1"/>
        <v>CONT-04m_m67_002</v>
      </c>
      <c r="C547" s="3" t="str">
        <f t="shared" si="2"/>
        <v>CONT</v>
      </c>
      <c r="D547" s="2">
        <v>32.0</v>
      </c>
      <c r="E547" s="2">
        <v>6650.7109625</v>
      </c>
      <c r="F547" s="2">
        <v>0.497634165529</v>
      </c>
    </row>
    <row r="548">
      <c r="A548" s="2" t="s">
        <v>599</v>
      </c>
      <c r="B548" s="3" t="str">
        <f t="shared" si="1"/>
        <v>CONT-04m_m67_002</v>
      </c>
      <c r="C548" s="3" t="str">
        <f t="shared" si="2"/>
        <v>CONT</v>
      </c>
      <c r="D548" s="2">
        <v>28.0</v>
      </c>
      <c r="E548" s="2">
        <v>6355.46034286</v>
      </c>
      <c r="F548" s="2">
        <v>0.372825392997</v>
      </c>
    </row>
    <row r="549">
      <c r="A549" s="2" t="s">
        <v>600</v>
      </c>
      <c r="B549" s="3" t="str">
        <f t="shared" si="1"/>
        <v>CONT-04m_m67_002</v>
      </c>
      <c r="C549" s="3" t="str">
        <f t="shared" si="2"/>
        <v>CONT</v>
      </c>
      <c r="D549" s="2">
        <v>44.0</v>
      </c>
      <c r="E549" s="2">
        <v>8986.35355455</v>
      </c>
      <c r="F549" s="2">
        <v>1.12270376842</v>
      </c>
    </row>
    <row r="550">
      <c r="A550" s="2" t="s">
        <v>601</v>
      </c>
      <c r="B550" s="3" t="str">
        <f t="shared" si="1"/>
        <v>CONT-04m_m67_002</v>
      </c>
      <c r="C550" s="3" t="str">
        <f t="shared" si="2"/>
        <v>CONT</v>
      </c>
      <c r="D550" s="2">
        <v>84.0</v>
      </c>
      <c r="E550" s="2">
        <v>10117.6029095</v>
      </c>
      <c r="F550" s="2">
        <v>1.07285250242</v>
      </c>
    </row>
    <row r="551">
      <c r="A551" s="2" t="s">
        <v>602</v>
      </c>
      <c r="B551" s="3" t="str">
        <f t="shared" si="1"/>
        <v>CONT-04m_m67_002</v>
      </c>
      <c r="C551" s="3" t="str">
        <f t="shared" si="2"/>
        <v>CONT</v>
      </c>
      <c r="D551" s="2">
        <v>64.0</v>
      </c>
      <c r="E551" s="2">
        <v>11616.864625</v>
      </c>
      <c r="F551" s="2">
        <v>1.04837043326</v>
      </c>
    </row>
    <row r="552">
      <c r="A552" s="2" t="s">
        <v>603</v>
      </c>
      <c r="B552" s="3" t="str">
        <f t="shared" si="1"/>
        <v>CONT-04m_m67_002</v>
      </c>
      <c r="C552" s="3" t="str">
        <f t="shared" si="2"/>
        <v>CONT</v>
      </c>
      <c r="D552" s="2">
        <v>120.0</v>
      </c>
      <c r="E552" s="2">
        <v>13106.34767</v>
      </c>
      <c r="F552" s="2">
        <v>0.728513079342</v>
      </c>
    </row>
    <row r="553">
      <c r="A553" s="2" t="s">
        <v>604</v>
      </c>
      <c r="B553" s="3" t="str">
        <f t="shared" si="1"/>
        <v>CONT-04m_m67_002</v>
      </c>
      <c r="C553" s="3" t="str">
        <f t="shared" si="2"/>
        <v>CONT</v>
      </c>
      <c r="D553" s="2">
        <v>20.0</v>
      </c>
      <c r="E553" s="2">
        <v>7525.61264</v>
      </c>
      <c r="F553" s="2">
        <v>0.484266274965</v>
      </c>
    </row>
    <row r="554">
      <c r="A554" s="2" t="s">
        <v>605</v>
      </c>
      <c r="B554" s="3" t="str">
        <f t="shared" si="1"/>
        <v>CONT-04m_m67_002</v>
      </c>
      <c r="C554" s="3" t="str">
        <f t="shared" si="2"/>
        <v>CONT</v>
      </c>
      <c r="D554" s="2">
        <v>16.0</v>
      </c>
      <c r="E554" s="2">
        <v>6254.90525</v>
      </c>
      <c r="F554" s="2">
        <v>0.406896859069</v>
      </c>
    </row>
    <row r="555">
      <c r="A555" s="2" t="s">
        <v>606</v>
      </c>
      <c r="B555" s="3" t="str">
        <f t="shared" si="1"/>
        <v>CONT-04m_m67_002</v>
      </c>
      <c r="C555" s="3" t="str">
        <f t="shared" si="2"/>
        <v>CONT</v>
      </c>
      <c r="D555" s="2">
        <v>20.0</v>
      </c>
      <c r="E555" s="2">
        <v>6467.43818</v>
      </c>
      <c r="F555" s="2">
        <v>0.38970881976</v>
      </c>
    </row>
    <row r="556">
      <c r="A556" s="2" t="s">
        <v>607</v>
      </c>
      <c r="B556" s="3" t="str">
        <f t="shared" si="1"/>
        <v>CONT-04m_m67_002</v>
      </c>
      <c r="C556" s="3" t="str">
        <f t="shared" si="2"/>
        <v>CONT</v>
      </c>
      <c r="D556" s="2">
        <v>32.0</v>
      </c>
      <c r="E556" s="2">
        <v>10123.30545</v>
      </c>
      <c r="F556" s="2">
        <v>0.480983106165</v>
      </c>
    </row>
    <row r="557">
      <c r="A557" s="2" t="s">
        <v>608</v>
      </c>
      <c r="B557" s="3" t="str">
        <f t="shared" si="1"/>
        <v>CONT-04m_m67_002</v>
      </c>
      <c r="C557" s="3" t="str">
        <f t="shared" si="2"/>
        <v>CONT</v>
      </c>
      <c r="D557" s="2">
        <v>24.0</v>
      </c>
      <c r="E557" s="2">
        <v>7795.71545</v>
      </c>
      <c r="F557" s="2">
        <v>0.267447832514</v>
      </c>
    </row>
    <row r="558">
      <c r="A558" s="2" t="s">
        <v>609</v>
      </c>
      <c r="B558" s="3" t="str">
        <f t="shared" si="1"/>
        <v>CONT-04m_m67_002</v>
      </c>
      <c r="C558" s="3" t="str">
        <f t="shared" si="2"/>
        <v>CONT</v>
      </c>
      <c r="D558" s="2">
        <v>28.0</v>
      </c>
      <c r="E558" s="2">
        <v>5974.76671429</v>
      </c>
      <c r="F558" s="2">
        <v>0.571579806093</v>
      </c>
    </row>
    <row r="559">
      <c r="A559" s="2" t="s">
        <v>610</v>
      </c>
      <c r="B559" s="3" t="str">
        <f t="shared" si="1"/>
        <v>CONT-04m_m67_002</v>
      </c>
      <c r="C559" s="3" t="str">
        <f t="shared" si="2"/>
        <v>CONT</v>
      </c>
      <c r="D559" s="2">
        <v>92.0</v>
      </c>
      <c r="E559" s="2">
        <v>9599.56525652</v>
      </c>
      <c r="F559" s="2">
        <v>1.0856779366</v>
      </c>
    </row>
    <row r="560">
      <c r="A560" s="2" t="s">
        <v>611</v>
      </c>
      <c r="B560" s="3" t="str">
        <f t="shared" si="1"/>
        <v>CONT-04m_m67_002</v>
      </c>
      <c r="C560" s="3" t="str">
        <f t="shared" si="2"/>
        <v>CONT</v>
      </c>
      <c r="D560" s="2">
        <v>32.0</v>
      </c>
      <c r="E560" s="2">
        <v>5787.14225</v>
      </c>
      <c r="F560" s="2">
        <v>0.380014125279</v>
      </c>
    </row>
    <row r="561">
      <c r="A561" s="2" t="s">
        <v>612</v>
      </c>
      <c r="B561" s="3" t="str">
        <f t="shared" si="1"/>
        <v>CONT-04m_m67_002</v>
      </c>
      <c r="C561" s="3" t="str">
        <f t="shared" si="2"/>
        <v>CONT</v>
      </c>
      <c r="D561" s="2">
        <v>36.0</v>
      </c>
      <c r="E561" s="2">
        <v>8659.78374444</v>
      </c>
      <c r="F561" s="2">
        <v>0.794289788635</v>
      </c>
    </row>
    <row r="562">
      <c r="A562" s="2" t="s">
        <v>613</v>
      </c>
      <c r="B562" s="3" t="str">
        <f t="shared" si="1"/>
        <v>CONT-04m_m67_002</v>
      </c>
      <c r="C562" s="3" t="str">
        <f t="shared" si="2"/>
        <v>CONT</v>
      </c>
      <c r="D562" s="2">
        <v>20.0</v>
      </c>
      <c r="E562" s="2">
        <v>7025.36706</v>
      </c>
      <c r="F562" s="2">
        <v>0.695015428845</v>
      </c>
    </row>
    <row r="563">
      <c r="A563" s="2" t="s">
        <v>614</v>
      </c>
      <c r="B563" s="3" t="str">
        <f t="shared" si="1"/>
        <v>CONT-04m_m67_002</v>
      </c>
      <c r="C563" s="3" t="str">
        <f t="shared" si="2"/>
        <v>CONT</v>
      </c>
      <c r="D563" s="2">
        <v>32.0</v>
      </c>
      <c r="E563" s="2">
        <v>9179.9341625</v>
      </c>
      <c r="F563" s="2">
        <v>0.963824450522</v>
      </c>
    </row>
    <row r="564">
      <c r="A564" s="2" t="s">
        <v>615</v>
      </c>
      <c r="B564" s="3" t="str">
        <f t="shared" si="1"/>
        <v>CONT-04m_m67_002</v>
      </c>
      <c r="C564" s="3" t="str">
        <f t="shared" si="2"/>
        <v>CONT</v>
      </c>
      <c r="D564" s="2">
        <v>48.0</v>
      </c>
      <c r="E564" s="2">
        <v>9609.71556667</v>
      </c>
      <c r="F564" s="2">
        <v>0.94306881792</v>
      </c>
    </row>
    <row r="565">
      <c r="A565" s="2" t="s">
        <v>616</v>
      </c>
      <c r="B565" s="3" t="str">
        <f t="shared" si="1"/>
        <v>CONT-04m_m67_002</v>
      </c>
      <c r="C565" s="3" t="str">
        <f t="shared" si="2"/>
        <v>CONT</v>
      </c>
      <c r="D565" s="2">
        <v>20.0</v>
      </c>
      <c r="E565" s="2">
        <v>6116.85682</v>
      </c>
      <c r="F565" s="2">
        <v>0.41458696429</v>
      </c>
    </row>
    <row r="566">
      <c r="A566" s="2" t="s">
        <v>617</v>
      </c>
      <c r="B566" s="3" t="str">
        <f t="shared" si="1"/>
        <v>CONT-04m_m67_002</v>
      </c>
      <c r="C566" s="3" t="str">
        <f t="shared" si="2"/>
        <v>CONT</v>
      </c>
      <c r="D566" s="2">
        <v>44.0</v>
      </c>
      <c r="E566" s="2">
        <v>14341.4741909</v>
      </c>
      <c r="F566" s="2">
        <v>1.27740393046</v>
      </c>
    </row>
    <row r="567">
      <c r="A567" s="2" t="s">
        <v>618</v>
      </c>
      <c r="B567" s="3" t="str">
        <f t="shared" si="1"/>
        <v>CONT-04m_m67_002</v>
      </c>
      <c r="C567" s="3" t="str">
        <f t="shared" si="2"/>
        <v>CONT</v>
      </c>
      <c r="D567" s="2">
        <v>40.0</v>
      </c>
      <c r="E567" s="2">
        <v>10716.89422</v>
      </c>
      <c r="F567" s="2">
        <v>0.505092453922</v>
      </c>
    </row>
    <row r="568">
      <c r="A568" s="2" t="s">
        <v>619</v>
      </c>
      <c r="B568" s="3" t="str">
        <f t="shared" si="1"/>
        <v>CONT-04m_m67_002</v>
      </c>
      <c r="C568" s="3" t="str">
        <f t="shared" si="2"/>
        <v>CONT</v>
      </c>
      <c r="D568" s="2">
        <v>20.0</v>
      </c>
      <c r="E568" s="2">
        <v>5737.5858</v>
      </c>
      <c r="F568" s="2">
        <v>0.609552156937</v>
      </c>
    </row>
    <row r="569">
      <c r="A569" s="2" t="s">
        <v>620</v>
      </c>
      <c r="B569" s="3" t="str">
        <f t="shared" si="1"/>
        <v>CONT-04m_m67_002</v>
      </c>
      <c r="C569" s="3" t="str">
        <f t="shared" si="2"/>
        <v>CONT</v>
      </c>
      <c r="D569" s="2">
        <v>28.0</v>
      </c>
      <c r="E569" s="2">
        <v>6078.98007143</v>
      </c>
      <c r="F569" s="2">
        <v>0.419504862664</v>
      </c>
    </row>
    <row r="570">
      <c r="A570" s="2" t="s">
        <v>621</v>
      </c>
      <c r="B570" s="3" t="str">
        <f t="shared" si="1"/>
        <v>CONT-04m_m67_002</v>
      </c>
      <c r="C570" s="3" t="str">
        <f t="shared" si="2"/>
        <v>CONT</v>
      </c>
      <c r="D570" s="2">
        <v>24.0</v>
      </c>
      <c r="E570" s="2">
        <v>10178.82235</v>
      </c>
      <c r="F570" s="2">
        <v>0.576419255416</v>
      </c>
    </row>
    <row r="571">
      <c r="A571" s="2" t="s">
        <v>622</v>
      </c>
      <c r="B571" s="3" t="str">
        <f t="shared" si="1"/>
        <v>CONT-04m_m67_002</v>
      </c>
      <c r="C571" s="3" t="str">
        <f t="shared" si="2"/>
        <v>CONT</v>
      </c>
      <c r="D571" s="2">
        <v>24.0</v>
      </c>
      <c r="E571" s="2">
        <v>8054.3716</v>
      </c>
      <c r="F571" s="2">
        <v>0.684217375816</v>
      </c>
    </row>
    <row r="572">
      <c r="A572" s="2" t="s">
        <v>623</v>
      </c>
      <c r="B572" s="3" t="str">
        <f t="shared" si="1"/>
        <v>CONT-04m_m67_002</v>
      </c>
      <c r="C572" s="3" t="str">
        <f t="shared" si="2"/>
        <v>CONT</v>
      </c>
      <c r="D572" s="2">
        <v>16.0</v>
      </c>
      <c r="E572" s="2">
        <v>8502.247225</v>
      </c>
      <c r="F572" s="2">
        <v>0.566762147992</v>
      </c>
    </row>
    <row r="573">
      <c r="A573" s="2" t="s">
        <v>624</v>
      </c>
      <c r="B573" s="3" t="str">
        <f t="shared" si="1"/>
        <v>CONT-04m_m67_002</v>
      </c>
      <c r="C573" s="3" t="str">
        <f t="shared" si="2"/>
        <v>CONT</v>
      </c>
      <c r="D573" s="2">
        <v>28.0</v>
      </c>
      <c r="E573" s="2">
        <v>6265.02762857</v>
      </c>
      <c r="F573" s="2">
        <v>0.824501168429</v>
      </c>
    </row>
    <row r="574">
      <c r="A574" s="2" t="s">
        <v>625</v>
      </c>
      <c r="B574" s="3" t="str">
        <f t="shared" si="1"/>
        <v>CONT-04m_m67_002</v>
      </c>
      <c r="C574" s="3" t="str">
        <f t="shared" si="2"/>
        <v>CONT</v>
      </c>
      <c r="D574" s="2">
        <v>24.0</v>
      </c>
      <c r="E574" s="2">
        <v>9753.1232</v>
      </c>
      <c r="F574" s="2">
        <v>0.836762597237</v>
      </c>
    </row>
    <row r="575">
      <c r="A575" s="2" t="s">
        <v>626</v>
      </c>
      <c r="B575" s="3" t="str">
        <f t="shared" si="1"/>
        <v>CONT-04m_m67_002</v>
      </c>
      <c r="C575" s="3" t="str">
        <f t="shared" si="2"/>
        <v>CONT</v>
      </c>
      <c r="D575" s="2">
        <v>20.0</v>
      </c>
      <c r="E575" s="2">
        <v>10558.7607</v>
      </c>
      <c r="F575" s="2">
        <v>0.702628585948</v>
      </c>
    </row>
    <row r="576">
      <c r="A576" s="2" t="s">
        <v>627</v>
      </c>
      <c r="B576" s="3" t="str">
        <f t="shared" si="1"/>
        <v>CONT-04m_m67_002</v>
      </c>
      <c r="C576" s="3" t="str">
        <f t="shared" si="2"/>
        <v>CONT</v>
      </c>
      <c r="D576" s="2">
        <v>20.0</v>
      </c>
      <c r="E576" s="2">
        <v>6941.03258</v>
      </c>
      <c r="F576" s="2">
        <v>0.476579912552</v>
      </c>
    </row>
    <row r="577">
      <c r="A577" s="2" t="s">
        <v>628</v>
      </c>
      <c r="B577" s="3" t="str">
        <f t="shared" si="1"/>
        <v>CONT-04m_m67_002</v>
      </c>
      <c r="C577" s="3" t="str">
        <f t="shared" si="2"/>
        <v>CONT</v>
      </c>
      <c r="D577" s="2">
        <v>28.0</v>
      </c>
      <c r="E577" s="2">
        <v>6552.1406</v>
      </c>
      <c r="F577" s="2">
        <v>0.479369383496</v>
      </c>
    </row>
    <row r="578">
      <c r="A578" s="2" t="s">
        <v>629</v>
      </c>
      <c r="B578" s="3" t="str">
        <f t="shared" si="1"/>
        <v>CONT-04m_m67_002</v>
      </c>
      <c r="C578" s="3" t="str">
        <f t="shared" si="2"/>
        <v>CONT</v>
      </c>
      <c r="D578" s="2">
        <v>88.0</v>
      </c>
      <c r="E578" s="2">
        <v>8336.3554</v>
      </c>
      <c r="F578" s="2">
        <v>0.925119423291</v>
      </c>
    </row>
    <row r="579">
      <c r="A579" s="2" t="s">
        <v>630</v>
      </c>
      <c r="B579" s="3" t="str">
        <f t="shared" si="1"/>
        <v>CONT-05m_m67_001</v>
      </c>
      <c r="C579" s="3" t="str">
        <f t="shared" si="2"/>
        <v>CONT</v>
      </c>
      <c r="D579" s="2">
        <v>16.0</v>
      </c>
      <c r="E579" s="2">
        <v>5297.82495</v>
      </c>
      <c r="F579" s="2">
        <v>0.484854959204</v>
      </c>
    </row>
    <row r="580">
      <c r="A580" s="2" t="s">
        <v>631</v>
      </c>
      <c r="B580" s="3" t="str">
        <f t="shared" si="1"/>
        <v>CONT-05m_m67_001</v>
      </c>
      <c r="C580" s="3" t="str">
        <f t="shared" si="2"/>
        <v>CONT</v>
      </c>
      <c r="D580" s="2">
        <v>16.0</v>
      </c>
      <c r="E580" s="2">
        <v>7149.729025</v>
      </c>
      <c r="F580" s="2">
        <v>0.465579728737</v>
      </c>
    </row>
    <row r="581">
      <c r="A581" s="2" t="s">
        <v>632</v>
      </c>
      <c r="B581" s="3" t="str">
        <f t="shared" si="1"/>
        <v>CONT-05m_m67_001</v>
      </c>
      <c r="C581" s="3" t="str">
        <f t="shared" si="2"/>
        <v>CONT</v>
      </c>
      <c r="D581" s="2">
        <v>84.0</v>
      </c>
      <c r="E581" s="2">
        <v>8738.47634286</v>
      </c>
      <c r="F581" s="2">
        <v>0.863617832664</v>
      </c>
    </row>
    <row r="582">
      <c r="A582" s="2" t="s">
        <v>633</v>
      </c>
      <c r="B582" s="3" t="str">
        <f t="shared" si="1"/>
        <v>CONT-05m_m67_001</v>
      </c>
      <c r="C582" s="3" t="str">
        <f t="shared" si="2"/>
        <v>CONT</v>
      </c>
      <c r="D582" s="2">
        <v>56.0</v>
      </c>
      <c r="E582" s="2">
        <v>5930.49645</v>
      </c>
      <c r="F582" s="2">
        <v>0.669645607831</v>
      </c>
    </row>
    <row r="583">
      <c r="A583" s="2" t="s">
        <v>634</v>
      </c>
      <c r="B583" s="3" t="str">
        <f t="shared" si="1"/>
        <v>CONT-05m_m67_001</v>
      </c>
      <c r="C583" s="3" t="str">
        <f t="shared" si="2"/>
        <v>CONT</v>
      </c>
      <c r="D583" s="2">
        <v>16.0</v>
      </c>
      <c r="E583" s="2">
        <v>6533.950425</v>
      </c>
      <c r="F583" s="2">
        <v>0.278184005352</v>
      </c>
    </row>
    <row r="584">
      <c r="A584" s="2" t="s">
        <v>635</v>
      </c>
      <c r="B584" s="3" t="str">
        <f t="shared" si="1"/>
        <v>CONT-05m_m67_001</v>
      </c>
      <c r="C584" s="3" t="str">
        <f t="shared" si="2"/>
        <v>CONT</v>
      </c>
      <c r="D584" s="2">
        <v>20.0</v>
      </c>
      <c r="E584" s="2">
        <v>6264.744</v>
      </c>
      <c r="F584" s="2">
        <v>0.401687108045</v>
      </c>
    </row>
    <row r="585">
      <c r="A585" s="2" t="s">
        <v>636</v>
      </c>
      <c r="B585" s="3" t="str">
        <f t="shared" si="1"/>
        <v>CONT-05m_m67_001</v>
      </c>
      <c r="C585" s="3" t="str">
        <f t="shared" si="2"/>
        <v>CONT</v>
      </c>
      <c r="D585" s="2">
        <v>32.0</v>
      </c>
      <c r="E585" s="2">
        <v>5327.820625</v>
      </c>
      <c r="F585" s="2">
        <v>0.559511047728</v>
      </c>
    </row>
    <row r="586">
      <c r="A586" s="2" t="s">
        <v>637</v>
      </c>
      <c r="B586" s="3" t="str">
        <f t="shared" si="1"/>
        <v>CONT-05m_m67_001</v>
      </c>
      <c r="C586" s="3" t="str">
        <f t="shared" si="2"/>
        <v>CONT</v>
      </c>
      <c r="D586" s="2">
        <v>40.0</v>
      </c>
      <c r="E586" s="2">
        <v>7376.40216</v>
      </c>
      <c r="F586" s="2">
        <v>0.556097499977</v>
      </c>
    </row>
    <row r="587">
      <c r="A587" s="2" t="s">
        <v>638</v>
      </c>
      <c r="B587" s="3" t="str">
        <f t="shared" si="1"/>
        <v>CONT-05m_m67_001</v>
      </c>
      <c r="C587" s="3" t="str">
        <f t="shared" si="2"/>
        <v>CONT</v>
      </c>
      <c r="D587" s="2">
        <v>80.0</v>
      </c>
      <c r="E587" s="2">
        <v>8022.68352</v>
      </c>
      <c r="F587" s="2">
        <v>0.778643228843</v>
      </c>
    </row>
    <row r="588">
      <c r="A588" s="2" t="s">
        <v>639</v>
      </c>
      <c r="B588" s="3" t="str">
        <f t="shared" si="1"/>
        <v>CONT-05m_m67_001</v>
      </c>
      <c r="C588" s="3" t="str">
        <f t="shared" si="2"/>
        <v>CONT</v>
      </c>
      <c r="D588" s="2">
        <v>24.0</v>
      </c>
      <c r="E588" s="2">
        <v>6725.66673333</v>
      </c>
      <c r="F588" s="2">
        <v>0.588470371329</v>
      </c>
    </row>
    <row r="589">
      <c r="A589" s="2" t="s">
        <v>640</v>
      </c>
      <c r="B589" s="3" t="str">
        <f t="shared" si="1"/>
        <v>CONT-05m_m67_001</v>
      </c>
      <c r="C589" s="3" t="str">
        <f t="shared" si="2"/>
        <v>CONT</v>
      </c>
      <c r="D589" s="2">
        <v>20.0</v>
      </c>
      <c r="E589" s="2">
        <v>5571.5016</v>
      </c>
      <c r="F589" s="2">
        <v>0.317867466824</v>
      </c>
    </row>
    <row r="590">
      <c r="A590" s="2" t="s">
        <v>641</v>
      </c>
      <c r="B590" s="3" t="str">
        <f t="shared" si="1"/>
        <v>CONT-05m_m67_001</v>
      </c>
      <c r="C590" s="3" t="str">
        <f t="shared" si="2"/>
        <v>CONT</v>
      </c>
      <c r="D590" s="2">
        <v>84.0</v>
      </c>
      <c r="E590" s="2">
        <v>11915.2950524</v>
      </c>
      <c r="F590" s="2">
        <v>1.33276301008</v>
      </c>
    </row>
    <row r="591">
      <c r="A591" s="2" t="s">
        <v>642</v>
      </c>
      <c r="B591" s="3" t="str">
        <f t="shared" si="1"/>
        <v>CONT-05m_m67_001</v>
      </c>
      <c r="C591" s="3" t="str">
        <f t="shared" si="2"/>
        <v>CONT</v>
      </c>
      <c r="D591" s="2">
        <v>24.0</v>
      </c>
      <c r="E591" s="2">
        <v>5746.66918333</v>
      </c>
      <c r="F591" s="2">
        <v>0.669668581439</v>
      </c>
    </row>
    <row r="592">
      <c r="A592" s="2" t="s">
        <v>643</v>
      </c>
      <c r="B592" s="3" t="str">
        <f t="shared" si="1"/>
        <v>CONT-05m_m67_001</v>
      </c>
      <c r="C592" s="3" t="str">
        <f t="shared" si="2"/>
        <v>CONT</v>
      </c>
      <c r="D592" s="2">
        <v>28.0</v>
      </c>
      <c r="E592" s="2">
        <v>6650.39911429</v>
      </c>
      <c r="F592" s="2">
        <v>0.703291820479</v>
      </c>
    </row>
    <row r="593">
      <c r="A593" s="2" t="s">
        <v>644</v>
      </c>
      <c r="B593" s="3" t="str">
        <f t="shared" si="1"/>
        <v>CONT-05m_m67_001</v>
      </c>
      <c r="C593" s="3" t="str">
        <f t="shared" si="2"/>
        <v>CONT</v>
      </c>
      <c r="D593" s="2">
        <v>56.0</v>
      </c>
      <c r="E593" s="2">
        <v>7574.94716429</v>
      </c>
      <c r="F593" s="2">
        <v>0.877171557226</v>
      </c>
    </row>
    <row r="594">
      <c r="A594" s="2" t="s">
        <v>645</v>
      </c>
      <c r="B594" s="3" t="str">
        <f t="shared" si="1"/>
        <v>CONT-05m_m67_001</v>
      </c>
      <c r="C594" s="3" t="str">
        <f t="shared" si="2"/>
        <v>CONT</v>
      </c>
      <c r="D594" s="2">
        <v>56.0</v>
      </c>
      <c r="E594" s="2">
        <v>6526.03564286</v>
      </c>
      <c r="F594" s="2">
        <v>0.713135930401</v>
      </c>
    </row>
    <row r="595">
      <c r="A595" s="2" t="s">
        <v>646</v>
      </c>
      <c r="B595" s="3" t="str">
        <f t="shared" si="1"/>
        <v>CONT-05m_m67_001</v>
      </c>
      <c r="C595" s="3" t="str">
        <f t="shared" si="2"/>
        <v>CONT</v>
      </c>
      <c r="D595" s="2">
        <v>20.0</v>
      </c>
      <c r="E595" s="2">
        <v>6166.97378</v>
      </c>
      <c r="F595" s="2">
        <v>0.300899333482</v>
      </c>
    </row>
    <row r="596">
      <c r="A596" s="2" t="s">
        <v>647</v>
      </c>
      <c r="B596" s="3" t="str">
        <f t="shared" si="1"/>
        <v>CONT-05m_m67_001</v>
      </c>
      <c r="C596" s="3" t="str">
        <f t="shared" si="2"/>
        <v>CONT</v>
      </c>
      <c r="D596" s="2">
        <v>120.0</v>
      </c>
      <c r="E596" s="2">
        <v>10947.5211967</v>
      </c>
      <c r="F596" s="2">
        <v>1.19114877841</v>
      </c>
    </row>
    <row r="597">
      <c r="A597" s="2" t="s">
        <v>648</v>
      </c>
      <c r="B597" s="3" t="str">
        <f t="shared" si="1"/>
        <v>CONT-05m_m67_001</v>
      </c>
      <c r="C597" s="3" t="str">
        <f t="shared" si="2"/>
        <v>CONT</v>
      </c>
      <c r="D597" s="2">
        <v>52.0</v>
      </c>
      <c r="E597" s="2">
        <v>6808.94166923</v>
      </c>
      <c r="F597" s="2">
        <v>0.786443100871</v>
      </c>
    </row>
    <row r="598">
      <c r="A598" s="2" t="s">
        <v>649</v>
      </c>
      <c r="B598" s="3" t="str">
        <f t="shared" si="1"/>
        <v>CONT-05m_m67_001</v>
      </c>
      <c r="C598" s="3" t="str">
        <f t="shared" si="2"/>
        <v>CONT</v>
      </c>
      <c r="D598" s="2">
        <v>232.0</v>
      </c>
      <c r="E598" s="2">
        <v>13081.8120759</v>
      </c>
      <c r="F598" s="2">
        <v>2.10206360866</v>
      </c>
    </row>
    <row r="599">
      <c r="A599" s="2" t="s">
        <v>650</v>
      </c>
      <c r="B599" s="3" t="str">
        <f t="shared" si="1"/>
        <v>CONT-05m_m67_001</v>
      </c>
      <c r="C599" s="3" t="str">
        <f t="shared" si="2"/>
        <v>CONT</v>
      </c>
      <c r="D599" s="2">
        <v>20.0</v>
      </c>
      <c r="E599" s="2">
        <v>4908.16976</v>
      </c>
      <c r="F599" s="2">
        <v>0.149278312656</v>
      </c>
    </row>
    <row r="600">
      <c r="A600" s="2" t="s">
        <v>651</v>
      </c>
      <c r="B600" s="3" t="str">
        <f t="shared" si="1"/>
        <v>CONT-05m_m67_001</v>
      </c>
      <c r="C600" s="3" t="str">
        <f t="shared" si="2"/>
        <v>CONT</v>
      </c>
      <c r="D600" s="2">
        <v>20.0</v>
      </c>
      <c r="E600" s="2">
        <v>5899.15298</v>
      </c>
      <c r="F600" s="2">
        <v>0.587977428583</v>
      </c>
    </row>
    <row r="601">
      <c r="A601" s="2" t="s">
        <v>652</v>
      </c>
      <c r="B601" s="3" t="str">
        <f t="shared" si="1"/>
        <v>CONT-05m_m67_001</v>
      </c>
      <c r="C601" s="3" t="str">
        <f t="shared" si="2"/>
        <v>CONT</v>
      </c>
      <c r="D601" s="2">
        <v>16.0</v>
      </c>
      <c r="E601" s="2">
        <v>5601.91785</v>
      </c>
      <c r="F601" s="2">
        <v>0.509791713565</v>
      </c>
    </row>
    <row r="602">
      <c r="A602" s="2" t="s">
        <v>653</v>
      </c>
      <c r="B602" s="3" t="str">
        <f t="shared" si="1"/>
        <v>CONT-05m_m67_001</v>
      </c>
      <c r="C602" s="3" t="str">
        <f t="shared" si="2"/>
        <v>CONT</v>
      </c>
      <c r="D602" s="2">
        <v>28.0</v>
      </c>
      <c r="E602" s="2">
        <v>5200.12532857</v>
      </c>
      <c r="F602" s="2">
        <v>0.259639819175</v>
      </c>
    </row>
    <row r="603">
      <c r="A603" s="2" t="s">
        <v>654</v>
      </c>
      <c r="B603" s="3" t="str">
        <f t="shared" si="1"/>
        <v>CONT-05m_m67_001</v>
      </c>
      <c r="C603" s="3" t="str">
        <f t="shared" si="2"/>
        <v>CONT</v>
      </c>
      <c r="D603" s="2">
        <v>28.0</v>
      </c>
      <c r="E603" s="2">
        <v>7239.45428571</v>
      </c>
      <c r="F603" s="2">
        <v>0.580826252097</v>
      </c>
    </row>
    <row r="604">
      <c r="A604" s="2" t="s">
        <v>655</v>
      </c>
      <c r="B604" s="3" t="str">
        <f t="shared" si="1"/>
        <v>CONT-05m_m67_001</v>
      </c>
      <c r="C604" s="3" t="str">
        <f t="shared" si="2"/>
        <v>CONT</v>
      </c>
      <c r="D604" s="2">
        <v>36.0</v>
      </c>
      <c r="E604" s="2">
        <v>6461.02125556</v>
      </c>
      <c r="F604" s="2">
        <v>0.864805265142</v>
      </c>
    </row>
    <row r="605">
      <c r="A605" s="2" t="s">
        <v>656</v>
      </c>
      <c r="B605" s="3" t="str">
        <f t="shared" si="1"/>
        <v>CONT-05m_m67_001</v>
      </c>
      <c r="C605" s="3" t="str">
        <f t="shared" si="2"/>
        <v>CONT</v>
      </c>
      <c r="D605" s="2">
        <v>20.0</v>
      </c>
      <c r="E605" s="2">
        <v>5467.03424</v>
      </c>
      <c r="F605" s="2">
        <v>0.406427123456</v>
      </c>
    </row>
    <row r="606">
      <c r="A606" s="2" t="s">
        <v>657</v>
      </c>
      <c r="B606" s="3" t="str">
        <f t="shared" si="1"/>
        <v>CONT-05m_m67_001</v>
      </c>
      <c r="C606" s="3" t="str">
        <f t="shared" si="2"/>
        <v>CONT</v>
      </c>
      <c r="D606" s="2">
        <v>20.0</v>
      </c>
      <c r="E606" s="2">
        <v>6568.6866</v>
      </c>
      <c r="F606" s="2">
        <v>0.495213061314</v>
      </c>
    </row>
    <row r="607">
      <c r="A607" s="2" t="s">
        <v>658</v>
      </c>
      <c r="B607" s="3" t="str">
        <f t="shared" si="1"/>
        <v>CONT-05m_m67_001</v>
      </c>
      <c r="C607" s="3" t="str">
        <f t="shared" si="2"/>
        <v>CONT</v>
      </c>
      <c r="D607" s="2">
        <v>156.0</v>
      </c>
      <c r="E607" s="2">
        <v>12601.7342769</v>
      </c>
      <c r="F607" s="2">
        <v>0.946994757845</v>
      </c>
    </row>
    <row r="608">
      <c r="A608" s="2" t="s">
        <v>659</v>
      </c>
      <c r="B608" s="3" t="str">
        <f t="shared" si="1"/>
        <v>CONT-05m_m67_001</v>
      </c>
      <c r="C608" s="3" t="str">
        <f t="shared" si="2"/>
        <v>CONT</v>
      </c>
      <c r="D608" s="2">
        <v>52.0</v>
      </c>
      <c r="E608" s="2">
        <v>8019.87636923</v>
      </c>
      <c r="F608" s="2">
        <v>0.916764680838</v>
      </c>
    </row>
    <row r="609">
      <c r="A609" s="2" t="s">
        <v>660</v>
      </c>
      <c r="B609" s="3" t="str">
        <f t="shared" si="1"/>
        <v>CONT-05m_m67_001</v>
      </c>
      <c r="C609" s="3" t="str">
        <f t="shared" si="2"/>
        <v>CONT</v>
      </c>
      <c r="D609" s="2">
        <v>36.0</v>
      </c>
      <c r="E609" s="2">
        <v>7013.46983333</v>
      </c>
      <c r="F609" s="2">
        <v>0.831589119024</v>
      </c>
    </row>
    <row r="610">
      <c r="A610" s="2" t="s">
        <v>661</v>
      </c>
      <c r="B610" s="3" t="str">
        <f t="shared" si="1"/>
        <v>CONT-05m_m67_001</v>
      </c>
      <c r="C610" s="3" t="str">
        <f t="shared" si="2"/>
        <v>CONT</v>
      </c>
      <c r="D610" s="2">
        <v>32.0</v>
      </c>
      <c r="E610" s="2">
        <v>5593.64475</v>
      </c>
      <c r="F610" s="2">
        <v>1.24532218461</v>
      </c>
    </row>
    <row r="611">
      <c r="A611" s="2" t="s">
        <v>662</v>
      </c>
      <c r="B611" s="3" t="str">
        <f t="shared" si="1"/>
        <v>CONT-05m_m67_001</v>
      </c>
      <c r="C611" s="3" t="str">
        <f t="shared" si="2"/>
        <v>CONT</v>
      </c>
      <c r="D611" s="2">
        <v>16.0</v>
      </c>
      <c r="E611" s="2">
        <v>4841.6236</v>
      </c>
      <c r="F611" s="2">
        <v>0.258961828425</v>
      </c>
    </row>
    <row r="612">
      <c r="A612" s="2" t="s">
        <v>663</v>
      </c>
      <c r="B612" s="3" t="str">
        <f t="shared" si="1"/>
        <v>CONT-05m_m67_001</v>
      </c>
      <c r="C612" s="3" t="str">
        <f t="shared" si="2"/>
        <v>CONT</v>
      </c>
      <c r="D612" s="2">
        <v>88.0</v>
      </c>
      <c r="E612" s="2">
        <v>7260.49115909</v>
      </c>
      <c r="F612" s="2">
        <v>0.986989687471</v>
      </c>
    </row>
    <row r="613">
      <c r="A613" s="2" t="s">
        <v>664</v>
      </c>
      <c r="B613" s="3" t="str">
        <f t="shared" si="1"/>
        <v>CONT-05m_m67_001</v>
      </c>
      <c r="C613" s="3" t="str">
        <f t="shared" si="2"/>
        <v>CONT</v>
      </c>
      <c r="D613" s="2">
        <v>16.0</v>
      </c>
      <c r="E613" s="2">
        <v>5843.3751</v>
      </c>
      <c r="F613" s="2">
        <v>0.368185160662</v>
      </c>
    </row>
    <row r="614">
      <c r="A614" s="2" t="s">
        <v>665</v>
      </c>
      <c r="B614" s="3" t="str">
        <f t="shared" si="1"/>
        <v>CONT-05m_m67_001</v>
      </c>
      <c r="C614" s="3" t="str">
        <f t="shared" si="2"/>
        <v>CONT</v>
      </c>
      <c r="D614" s="2">
        <v>36.0</v>
      </c>
      <c r="E614" s="2">
        <v>5619.47388889</v>
      </c>
      <c r="F614" s="2">
        <v>0.479792851308</v>
      </c>
    </row>
    <row r="615">
      <c r="A615" s="2" t="s">
        <v>666</v>
      </c>
      <c r="B615" s="3" t="str">
        <f t="shared" si="1"/>
        <v>CONT-05m_m67_001</v>
      </c>
      <c r="C615" s="3" t="str">
        <f t="shared" si="2"/>
        <v>CONT</v>
      </c>
      <c r="D615" s="2">
        <v>116.0</v>
      </c>
      <c r="E615" s="2">
        <v>9107.76887586</v>
      </c>
      <c r="F615" s="2">
        <v>0.817389648493</v>
      </c>
    </row>
    <row r="616">
      <c r="A616" s="2" t="s">
        <v>667</v>
      </c>
      <c r="B616" s="3" t="str">
        <f t="shared" si="1"/>
        <v>CONT-05m_m67_001</v>
      </c>
      <c r="C616" s="3" t="str">
        <f t="shared" si="2"/>
        <v>CONT</v>
      </c>
      <c r="D616" s="2">
        <v>56.0</v>
      </c>
      <c r="E616" s="2">
        <v>6654.58118571</v>
      </c>
      <c r="F616" s="2">
        <v>0.495222435196</v>
      </c>
    </row>
    <row r="617">
      <c r="A617" s="2" t="s">
        <v>668</v>
      </c>
      <c r="B617" s="3" t="str">
        <f t="shared" si="1"/>
        <v>CONT-05m_m67_001</v>
      </c>
      <c r="C617" s="3" t="str">
        <f t="shared" si="2"/>
        <v>CONT</v>
      </c>
      <c r="D617" s="2">
        <v>44.0</v>
      </c>
      <c r="E617" s="2">
        <v>6838.77586364</v>
      </c>
      <c r="F617" s="2">
        <v>0.494201267506</v>
      </c>
    </row>
    <row r="618">
      <c r="A618" s="2" t="s">
        <v>669</v>
      </c>
      <c r="B618" s="3" t="str">
        <f t="shared" si="1"/>
        <v>CONT-05m_m67_001</v>
      </c>
      <c r="C618" s="3" t="str">
        <f t="shared" si="2"/>
        <v>CONT</v>
      </c>
      <c r="D618" s="2">
        <v>24.0</v>
      </c>
      <c r="E618" s="2">
        <v>5761.99733333</v>
      </c>
      <c r="F618" s="2">
        <v>0.575885913866</v>
      </c>
    </row>
    <row r="619">
      <c r="A619" s="2" t="s">
        <v>670</v>
      </c>
      <c r="B619" s="3" t="str">
        <f t="shared" si="1"/>
        <v>CONT-05m_m67_001</v>
      </c>
      <c r="C619" s="3" t="str">
        <f t="shared" si="2"/>
        <v>CONT</v>
      </c>
      <c r="D619" s="2">
        <v>24.0</v>
      </c>
      <c r="E619" s="2">
        <v>4691.61785</v>
      </c>
      <c r="F619" s="2">
        <v>0.345355941554</v>
      </c>
    </row>
    <row r="620">
      <c r="A620" s="2" t="s">
        <v>671</v>
      </c>
      <c r="B620" s="3" t="str">
        <f t="shared" si="1"/>
        <v>CONT-05m_m67_001</v>
      </c>
      <c r="C620" s="3" t="str">
        <f t="shared" si="2"/>
        <v>CONT</v>
      </c>
      <c r="D620" s="2">
        <v>20.0</v>
      </c>
      <c r="E620" s="2">
        <v>6017.24328</v>
      </c>
      <c r="F620" s="2">
        <v>0.682544133399</v>
      </c>
    </row>
    <row r="621">
      <c r="A621" s="2" t="s">
        <v>672</v>
      </c>
      <c r="B621" s="3" t="str">
        <f t="shared" si="1"/>
        <v>CONT-05m_m67_001</v>
      </c>
      <c r="C621" s="3" t="str">
        <f t="shared" si="2"/>
        <v>CONT</v>
      </c>
      <c r="D621" s="2">
        <v>68.0</v>
      </c>
      <c r="E621" s="2">
        <v>5868.39184706</v>
      </c>
      <c r="F621" s="2">
        <v>0.641162894036</v>
      </c>
    </row>
    <row r="622">
      <c r="A622" s="2" t="s">
        <v>673</v>
      </c>
      <c r="B622" s="3" t="str">
        <f t="shared" si="1"/>
        <v>CONT-05m_m67_001</v>
      </c>
      <c r="C622" s="3" t="str">
        <f t="shared" si="2"/>
        <v>CONT</v>
      </c>
      <c r="D622" s="2">
        <v>16.0</v>
      </c>
      <c r="E622" s="2">
        <v>5849.6534</v>
      </c>
      <c r="F622" s="2">
        <v>0.121677773251</v>
      </c>
    </row>
    <row r="623">
      <c r="A623" s="2" t="s">
        <v>674</v>
      </c>
      <c r="B623" s="3" t="str">
        <f t="shared" si="1"/>
        <v>CONT-05m_m67_001</v>
      </c>
      <c r="C623" s="3" t="str">
        <f t="shared" si="2"/>
        <v>CONT</v>
      </c>
      <c r="D623" s="2">
        <v>24.0</v>
      </c>
      <c r="E623" s="2">
        <v>5018.06516667</v>
      </c>
      <c r="F623" s="2">
        <v>0.326137494362</v>
      </c>
    </row>
    <row r="624">
      <c r="A624" s="2" t="s">
        <v>675</v>
      </c>
      <c r="B624" s="3" t="str">
        <f t="shared" si="1"/>
        <v>CONT-05m_m67_001</v>
      </c>
      <c r="C624" s="3" t="str">
        <f t="shared" si="2"/>
        <v>CONT</v>
      </c>
      <c r="D624" s="2">
        <v>20.0</v>
      </c>
      <c r="E624" s="2">
        <v>5851.65758</v>
      </c>
      <c r="F624" s="2">
        <v>1.31531464286</v>
      </c>
    </row>
    <row r="625">
      <c r="A625" s="2" t="s">
        <v>676</v>
      </c>
      <c r="B625" s="3" t="str">
        <f t="shared" si="1"/>
        <v>CONT-05m_m67_001</v>
      </c>
      <c r="C625" s="3" t="str">
        <f t="shared" si="2"/>
        <v>CONT</v>
      </c>
      <c r="D625" s="2">
        <v>16.0</v>
      </c>
      <c r="E625" s="2">
        <v>5957.33265</v>
      </c>
      <c r="F625" s="2">
        <v>0.234324416986</v>
      </c>
    </row>
    <row r="626">
      <c r="A626" s="2" t="s">
        <v>677</v>
      </c>
      <c r="B626" s="3" t="str">
        <f t="shared" si="1"/>
        <v>CONT-05m_m67_001</v>
      </c>
      <c r="C626" s="3" t="str">
        <f t="shared" si="2"/>
        <v>CONT</v>
      </c>
      <c r="D626" s="2">
        <v>20.0</v>
      </c>
      <c r="E626" s="2">
        <v>6575.55982</v>
      </c>
      <c r="F626" s="2">
        <v>0.287117804671</v>
      </c>
    </row>
    <row r="627">
      <c r="A627" s="2" t="s">
        <v>678</v>
      </c>
      <c r="B627" s="3" t="str">
        <f t="shared" si="1"/>
        <v>CONT-05m_m67_001</v>
      </c>
      <c r="C627" s="3" t="str">
        <f t="shared" si="2"/>
        <v>CONT</v>
      </c>
      <c r="D627" s="2">
        <v>16.0</v>
      </c>
      <c r="E627" s="2">
        <v>5721.723425</v>
      </c>
      <c r="F627" s="2">
        <v>0.342998386015</v>
      </c>
    </row>
    <row r="628">
      <c r="A628" s="2" t="s">
        <v>679</v>
      </c>
      <c r="B628" s="3" t="str">
        <f t="shared" si="1"/>
        <v>CONT-05m_m67_001</v>
      </c>
      <c r="C628" s="3" t="str">
        <f t="shared" si="2"/>
        <v>CONT</v>
      </c>
      <c r="D628" s="2">
        <v>16.0</v>
      </c>
      <c r="E628" s="2">
        <v>5134.163625</v>
      </c>
      <c r="F628" s="2">
        <v>0.323997854665</v>
      </c>
    </row>
    <row r="629">
      <c r="A629" s="2" t="s">
        <v>680</v>
      </c>
      <c r="B629" s="3" t="str">
        <f t="shared" si="1"/>
        <v>CONT-05m_m67_001</v>
      </c>
      <c r="C629" s="3" t="str">
        <f t="shared" si="2"/>
        <v>CONT</v>
      </c>
      <c r="D629" s="2">
        <v>20.0</v>
      </c>
      <c r="E629" s="2">
        <v>5939.34204</v>
      </c>
      <c r="F629" s="2">
        <v>0.510077527039</v>
      </c>
    </row>
    <row r="630">
      <c r="A630" s="2" t="s">
        <v>681</v>
      </c>
      <c r="B630" s="3" t="str">
        <f t="shared" si="1"/>
        <v>CONT-05m_m67_001</v>
      </c>
      <c r="C630" s="3" t="str">
        <f t="shared" si="2"/>
        <v>CONT</v>
      </c>
      <c r="D630" s="2">
        <v>28.0</v>
      </c>
      <c r="E630" s="2">
        <v>5716.45745714</v>
      </c>
      <c r="F630" s="2">
        <v>0.558001266329</v>
      </c>
    </row>
    <row r="631">
      <c r="A631" s="2" t="s">
        <v>682</v>
      </c>
      <c r="B631" s="3" t="str">
        <f t="shared" si="1"/>
        <v>CONT-05m_m67_001</v>
      </c>
      <c r="C631" s="3" t="str">
        <f t="shared" si="2"/>
        <v>CONT</v>
      </c>
      <c r="D631" s="2">
        <v>16.0</v>
      </c>
      <c r="E631" s="2">
        <v>6071.7246</v>
      </c>
      <c r="F631" s="2">
        <v>0.493611864412</v>
      </c>
    </row>
    <row r="632">
      <c r="A632" s="2" t="s">
        <v>683</v>
      </c>
      <c r="B632" s="3" t="str">
        <f t="shared" si="1"/>
        <v>CONT-05m_m67_001</v>
      </c>
      <c r="C632" s="3" t="str">
        <f t="shared" si="2"/>
        <v>CONT</v>
      </c>
      <c r="D632" s="2">
        <v>16.0</v>
      </c>
      <c r="E632" s="2">
        <v>6179.92165</v>
      </c>
      <c r="F632" s="2">
        <v>0.376961364874</v>
      </c>
    </row>
    <row r="633">
      <c r="A633" s="2" t="s">
        <v>684</v>
      </c>
      <c r="B633" s="3" t="str">
        <f t="shared" si="1"/>
        <v>CONT-05m_m67_001</v>
      </c>
      <c r="C633" s="3" t="str">
        <f t="shared" si="2"/>
        <v>CONT</v>
      </c>
      <c r="D633" s="2">
        <v>56.0</v>
      </c>
      <c r="E633" s="2">
        <v>7219.46323571</v>
      </c>
      <c r="F633" s="2">
        <v>0.929437477679</v>
      </c>
    </row>
    <row r="634">
      <c r="A634" s="2" t="s">
        <v>685</v>
      </c>
      <c r="B634" s="3" t="str">
        <f t="shared" si="1"/>
        <v>CONT-05m_m67_001</v>
      </c>
      <c r="C634" s="3" t="str">
        <f t="shared" si="2"/>
        <v>CONT</v>
      </c>
      <c r="D634" s="2">
        <v>48.0</v>
      </c>
      <c r="E634" s="2">
        <v>7146.71845</v>
      </c>
      <c r="F634" s="2">
        <v>0.795037770097</v>
      </c>
    </row>
    <row r="635">
      <c r="A635" s="2" t="s">
        <v>686</v>
      </c>
      <c r="B635" s="3" t="str">
        <f t="shared" si="1"/>
        <v>CONT-05m_m67_001</v>
      </c>
      <c r="C635" s="3" t="str">
        <f t="shared" si="2"/>
        <v>CONT</v>
      </c>
      <c r="D635" s="2">
        <v>56.0</v>
      </c>
      <c r="E635" s="2">
        <v>8462.58442857</v>
      </c>
      <c r="F635" s="2">
        <v>0.702399432487</v>
      </c>
    </row>
    <row r="636">
      <c r="A636" s="2" t="s">
        <v>687</v>
      </c>
      <c r="B636" s="3" t="str">
        <f t="shared" si="1"/>
        <v>CONT-05m_m67_001</v>
      </c>
      <c r="C636" s="3" t="str">
        <f t="shared" si="2"/>
        <v>CONT</v>
      </c>
      <c r="D636" s="2">
        <v>44.0</v>
      </c>
      <c r="E636" s="2">
        <v>7340.36804545</v>
      </c>
      <c r="F636" s="2">
        <v>1.12736371647</v>
      </c>
    </row>
    <row r="637">
      <c r="A637" s="2" t="s">
        <v>688</v>
      </c>
      <c r="B637" s="3" t="str">
        <f t="shared" si="1"/>
        <v>CONT-05m_m67_001</v>
      </c>
      <c r="C637" s="3" t="str">
        <f t="shared" si="2"/>
        <v>CONT</v>
      </c>
      <c r="D637" s="2">
        <v>68.0</v>
      </c>
      <c r="E637" s="2">
        <v>8963.21142353</v>
      </c>
      <c r="F637" s="2">
        <v>0.871227267885</v>
      </c>
    </row>
    <row r="638">
      <c r="A638" s="2" t="s">
        <v>689</v>
      </c>
      <c r="B638" s="3" t="str">
        <f t="shared" si="1"/>
        <v>CONT-05m_m67_001</v>
      </c>
      <c r="C638" s="3" t="str">
        <f t="shared" si="2"/>
        <v>CONT</v>
      </c>
      <c r="D638" s="2">
        <v>16.0</v>
      </c>
      <c r="E638" s="2">
        <v>4895.898025</v>
      </c>
      <c r="F638" s="2">
        <v>0.35456580001</v>
      </c>
    </row>
    <row r="639">
      <c r="A639" s="2" t="s">
        <v>690</v>
      </c>
      <c r="B639" s="3" t="str">
        <f t="shared" si="1"/>
        <v>CONT-05m_m67_001</v>
      </c>
      <c r="C639" s="3" t="str">
        <f t="shared" si="2"/>
        <v>CONT</v>
      </c>
      <c r="D639" s="2">
        <v>48.0</v>
      </c>
      <c r="E639" s="2">
        <v>11925.1545667</v>
      </c>
      <c r="F639" s="2">
        <v>0.972960001075</v>
      </c>
    </row>
    <row r="640">
      <c r="A640" s="2" t="s">
        <v>691</v>
      </c>
      <c r="B640" s="3" t="str">
        <f t="shared" si="1"/>
        <v>CONT-05m_m67_001</v>
      </c>
      <c r="C640" s="3" t="str">
        <f t="shared" si="2"/>
        <v>CONT</v>
      </c>
      <c r="D640" s="2">
        <v>28.0</v>
      </c>
      <c r="E640" s="2">
        <v>5519.38171429</v>
      </c>
      <c r="F640" s="2">
        <v>0.70167308595</v>
      </c>
    </row>
    <row r="641">
      <c r="A641" s="2" t="s">
        <v>692</v>
      </c>
      <c r="B641" s="3" t="str">
        <f t="shared" si="1"/>
        <v>CONT-05m_m67_001</v>
      </c>
      <c r="C641" s="3" t="str">
        <f t="shared" si="2"/>
        <v>CONT</v>
      </c>
      <c r="D641" s="2">
        <v>36.0</v>
      </c>
      <c r="E641" s="2">
        <v>6083.84636667</v>
      </c>
      <c r="F641" s="2">
        <v>0.789909871217</v>
      </c>
    </row>
    <row r="642">
      <c r="A642" s="2" t="s">
        <v>693</v>
      </c>
      <c r="B642" s="3" t="str">
        <f t="shared" si="1"/>
        <v>CONT-05m_m67_001</v>
      </c>
      <c r="C642" s="3" t="str">
        <f t="shared" si="2"/>
        <v>CONT</v>
      </c>
      <c r="D642" s="2">
        <v>32.0</v>
      </c>
      <c r="E642" s="2">
        <v>6353.1653875</v>
      </c>
      <c r="F642" s="2">
        <v>0.658706163739</v>
      </c>
    </row>
    <row r="643">
      <c r="A643" s="2" t="s">
        <v>694</v>
      </c>
      <c r="B643" s="3" t="str">
        <f t="shared" si="1"/>
        <v>CONT-05m_m67_001</v>
      </c>
      <c r="C643" s="3" t="str">
        <f t="shared" si="2"/>
        <v>CONT</v>
      </c>
      <c r="D643" s="2">
        <v>16.0</v>
      </c>
      <c r="E643" s="2">
        <v>5760.599875</v>
      </c>
      <c r="F643" s="2">
        <v>0.466623104942</v>
      </c>
    </row>
    <row r="644">
      <c r="A644" s="2" t="s">
        <v>695</v>
      </c>
      <c r="B644" s="3" t="str">
        <f t="shared" si="1"/>
        <v>CONT-05m_m67_001</v>
      </c>
      <c r="C644" s="3" t="str">
        <f t="shared" si="2"/>
        <v>CONT</v>
      </c>
      <c r="D644" s="2">
        <v>20.0</v>
      </c>
      <c r="E644" s="2">
        <v>6838.4383</v>
      </c>
      <c r="F644" s="2">
        <v>0.684373316639</v>
      </c>
    </row>
    <row r="645">
      <c r="A645" s="2" t="s">
        <v>696</v>
      </c>
      <c r="B645" s="3" t="str">
        <f t="shared" si="1"/>
        <v>CONT-05m_m67_001</v>
      </c>
      <c r="C645" s="3" t="str">
        <f t="shared" si="2"/>
        <v>CONT</v>
      </c>
      <c r="D645" s="2">
        <v>84.0</v>
      </c>
      <c r="E645" s="2">
        <v>6382.05850952</v>
      </c>
      <c r="F645" s="2">
        <v>1.0795256248</v>
      </c>
    </row>
    <row r="646">
      <c r="A646" s="2" t="s">
        <v>697</v>
      </c>
      <c r="B646" s="3" t="str">
        <f t="shared" si="1"/>
        <v>CONT-05m_m67_002</v>
      </c>
      <c r="C646" s="3" t="str">
        <f t="shared" si="2"/>
        <v>CONT</v>
      </c>
      <c r="D646" s="2">
        <v>56.0</v>
      </c>
      <c r="E646" s="2">
        <v>5750.28264286</v>
      </c>
      <c r="F646" s="2">
        <v>1.03103074548</v>
      </c>
    </row>
    <row r="647">
      <c r="A647" s="2" t="s">
        <v>698</v>
      </c>
      <c r="B647" s="3" t="str">
        <f t="shared" si="1"/>
        <v>CONT-05m_m67_002</v>
      </c>
      <c r="C647" s="3" t="str">
        <f t="shared" si="2"/>
        <v>CONT</v>
      </c>
      <c r="D647" s="2">
        <v>32.0</v>
      </c>
      <c r="E647" s="2">
        <v>5721.0957</v>
      </c>
      <c r="F647" s="2">
        <v>0.785303731242</v>
      </c>
    </row>
    <row r="648">
      <c r="A648" s="2" t="s">
        <v>699</v>
      </c>
      <c r="B648" s="3" t="str">
        <f t="shared" si="1"/>
        <v>CONT-05m_m67_002</v>
      </c>
      <c r="C648" s="3" t="str">
        <f t="shared" si="2"/>
        <v>CONT</v>
      </c>
      <c r="D648" s="2">
        <v>32.0</v>
      </c>
      <c r="E648" s="2">
        <v>7733.7905375</v>
      </c>
      <c r="F648" s="2">
        <v>1.0098379911</v>
      </c>
    </row>
    <row r="649">
      <c r="A649" s="2" t="s">
        <v>700</v>
      </c>
      <c r="B649" s="3" t="str">
        <f t="shared" si="1"/>
        <v>CONT-05m_m67_002</v>
      </c>
      <c r="C649" s="3" t="str">
        <f t="shared" si="2"/>
        <v>CONT</v>
      </c>
      <c r="D649" s="2">
        <v>40.0</v>
      </c>
      <c r="E649" s="2">
        <v>5990.65371</v>
      </c>
      <c r="F649" s="2">
        <v>0.673199235881</v>
      </c>
    </row>
    <row r="650">
      <c r="A650" s="2" t="s">
        <v>701</v>
      </c>
      <c r="B650" s="3" t="str">
        <f t="shared" si="1"/>
        <v>CONT-05m_m67_002</v>
      </c>
      <c r="C650" s="3" t="str">
        <f t="shared" si="2"/>
        <v>CONT</v>
      </c>
      <c r="D650" s="2">
        <v>20.0</v>
      </c>
      <c r="E650" s="2">
        <v>4503.18106</v>
      </c>
      <c r="F650" s="2">
        <v>0.805182503588</v>
      </c>
    </row>
    <row r="651">
      <c r="A651" s="2" t="s">
        <v>702</v>
      </c>
      <c r="B651" s="3" t="str">
        <f t="shared" si="1"/>
        <v>CONT-05m_m67_002</v>
      </c>
      <c r="C651" s="3" t="str">
        <f t="shared" si="2"/>
        <v>CONT</v>
      </c>
      <c r="D651" s="2">
        <v>56.0</v>
      </c>
      <c r="E651" s="2">
        <v>7876.91642857</v>
      </c>
      <c r="F651" s="2">
        <v>0.771022182992</v>
      </c>
    </row>
    <row r="652">
      <c r="A652" s="2" t="s">
        <v>703</v>
      </c>
      <c r="B652" s="3" t="str">
        <f t="shared" si="1"/>
        <v>CONT-05m_m67_002</v>
      </c>
      <c r="C652" s="3" t="str">
        <f t="shared" si="2"/>
        <v>CONT</v>
      </c>
      <c r="D652" s="2">
        <v>100.0</v>
      </c>
      <c r="E652" s="2">
        <v>9067.0123</v>
      </c>
      <c r="F652" s="2">
        <v>1.05224297534</v>
      </c>
    </row>
    <row r="653">
      <c r="A653" s="2" t="s">
        <v>704</v>
      </c>
      <c r="B653" s="3" t="str">
        <f t="shared" si="1"/>
        <v>CONT-05m_m67_002</v>
      </c>
      <c r="C653" s="3" t="str">
        <f t="shared" si="2"/>
        <v>CONT</v>
      </c>
      <c r="D653" s="2">
        <v>48.0</v>
      </c>
      <c r="E653" s="2">
        <v>10719.0396167</v>
      </c>
      <c r="F653" s="2">
        <v>0.810414795603</v>
      </c>
    </row>
    <row r="654">
      <c r="A654" s="2" t="s">
        <v>705</v>
      </c>
      <c r="B654" s="3" t="str">
        <f t="shared" si="1"/>
        <v>CONT-05m_m67_002</v>
      </c>
      <c r="C654" s="3" t="str">
        <f t="shared" si="2"/>
        <v>CONT</v>
      </c>
      <c r="D654" s="2">
        <v>48.0</v>
      </c>
      <c r="E654" s="2">
        <v>8385.81000833</v>
      </c>
      <c r="F654" s="2">
        <v>0.418906628758</v>
      </c>
    </row>
    <row r="655">
      <c r="A655" s="2" t="s">
        <v>706</v>
      </c>
      <c r="B655" s="3" t="str">
        <f t="shared" si="1"/>
        <v>CONT-05m_m67_002</v>
      </c>
      <c r="C655" s="3" t="str">
        <f t="shared" si="2"/>
        <v>CONT</v>
      </c>
      <c r="D655" s="2">
        <v>44.0</v>
      </c>
      <c r="E655" s="2">
        <v>6151.2836</v>
      </c>
      <c r="F655" s="2">
        <v>0.600063407904</v>
      </c>
    </row>
    <row r="656">
      <c r="A656" s="2" t="s">
        <v>707</v>
      </c>
      <c r="B656" s="3" t="str">
        <f t="shared" si="1"/>
        <v>CONT-05m_m67_002</v>
      </c>
      <c r="C656" s="3" t="str">
        <f t="shared" si="2"/>
        <v>CONT</v>
      </c>
      <c r="D656" s="2">
        <v>20.0</v>
      </c>
      <c r="E656" s="2">
        <v>7704.1327</v>
      </c>
      <c r="F656" s="2">
        <v>0.526937509786</v>
      </c>
    </row>
    <row r="657">
      <c r="A657" s="2" t="s">
        <v>708</v>
      </c>
      <c r="B657" s="3" t="str">
        <f t="shared" si="1"/>
        <v>CONT-05m_m67_002</v>
      </c>
      <c r="C657" s="3" t="str">
        <f t="shared" si="2"/>
        <v>CONT</v>
      </c>
      <c r="D657" s="2">
        <v>48.0</v>
      </c>
      <c r="E657" s="2">
        <v>5537.247125</v>
      </c>
      <c r="F657" s="2">
        <v>0.625918732135</v>
      </c>
    </row>
    <row r="658">
      <c r="A658" s="2" t="s">
        <v>709</v>
      </c>
      <c r="B658" s="3" t="str">
        <f t="shared" si="1"/>
        <v>CONT-05m_m67_002</v>
      </c>
      <c r="C658" s="3" t="str">
        <f t="shared" si="2"/>
        <v>CONT</v>
      </c>
      <c r="D658" s="2">
        <v>40.0</v>
      </c>
      <c r="E658" s="2">
        <v>5971.90062</v>
      </c>
      <c r="F658" s="2">
        <v>0.729686523149</v>
      </c>
    </row>
    <row r="659">
      <c r="A659" s="2" t="s">
        <v>710</v>
      </c>
      <c r="B659" s="3" t="str">
        <f t="shared" si="1"/>
        <v>CONT-05m_m67_002</v>
      </c>
      <c r="C659" s="3" t="str">
        <f t="shared" si="2"/>
        <v>CONT</v>
      </c>
      <c r="D659" s="2">
        <v>16.0</v>
      </c>
      <c r="E659" s="2">
        <v>4874.467775</v>
      </c>
      <c r="F659" s="2">
        <v>0.219886754713</v>
      </c>
    </row>
    <row r="660">
      <c r="A660" s="2" t="s">
        <v>711</v>
      </c>
      <c r="B660" s="3" t="str">
        <f t="shared" si="1"/>
        <v>CONT-05m_m67_002</v>
      </c>
      <c r="C660" s="3" t="str">
        <f t="shared" si="2"/>
        <v>CONT</v>
      </c>
      <c r="D660" s="2">
        <v>144.0</v>
      </c>
      <c r="E660" s="2">
        <v>14910.6334944</v>
      </c>
      <c r="F660" s="2">
        <v>2.03204009483</v>
      </c>
    </row>
    <row r="661">
      <c r="A661" s="2" t="s">
        <v>712</v>
      </c>
      <c r="B661" s="3" t="str">
        <f t="shared" si="1"/>
        <v>CONT-05m_m67_002</v>
      </c>
      <c r="C661" s="3" t="str">
        <f t="shared" si="2"/>
        <v>CONT</v>
      </c>
      <c r="D661" s="2">
        <v>44.0</v>
      </c>
      <c r="E661" s="2">
        <v>7918.75839091</v>
      </c>
      <c r="F661" s="2">
        <v>0.635230733365</v>
      </c>
    </row>
    <row r="662">
      <c r="A662" s="2" t="s">
        <v>713</v>
      </c>
      <c r="B662" s="3" t="str">
        <f t="shared" si="1"/>
        <v>CONT-05m_m67_002</v>
      </c>
      <c r="C662" s="3" t="str">
        <f t="shared" si="2"/>
        <v>CONT</v>
      </c>
      <c r="D662" s="2">
        <v>40.0</v>
      </c>
      <c r="E662" s="2">
        <v>7537.10582</v>
      </c>
      <c r="F662" s="2">
        <v>0.817238426407</v>
      </c>
    </row>
    <row r="663">
      <c r="A663" s="2" t="s">
        <v>714</v>
      </c>
      <c r="B663" s="3" t="str">
        <f t="shared" si="1"/>
        <v>CONT-05m_m67_002</v>
      </c>
      <c r="C663" s="3" t="str">
        <f t="shared" si="2"/>
        <v>CONT</v>
      </c>
      <c r="D663" s="2">
        <v>40.0</v>
      </c>
      <c r="E663" s="2">
        <v>6828.55884</v>
      </c>
      <c r="F663" s="2">
        <v>0.714748355306</v>
      </c>
    </row>
    <row r="664">
      <c r="A664" s="2" t="s">
        <v>715</v>
      </c>
      <c r="B664" s="3" t="str">
        <f t="shared" si="1"/>
        <v>CONT-05m_m67_002</v>
      </c>
      <c r="C664" s="3" t="str">
        <f t="shared" si="2"/>
        <v>CONT</v>
      </c>
      <c r="D664" s="2">
        <v>64.0</v>
      </c>
      <c r="E664" s="2">
        <v>6848.26206875</v>
      </c>
      <c r="F664" s="2">
        <v>0.760601047055</v>
      </c>
    </row>
    <row r="665">
      <c r="A665" s="2" t="s">
        <v>716</v>
      </c>
      <c r="B665" s="3" t="str">
        <f t="shared" si="1"/>
        <v>CONT-05m_m67_002</v>
      </c>
      <c r="C665" s="3" t="str">
        <f t="shared" si="2"/>
        <v>CONT</v>
      </c>
      <c r="D665" s="2">
        <v>92.0</v>
      </c>
      <c r="E665" s="2">
        <v>8590.65964783</v>
      </c>
      <c r="F665" s="2">
        <v>0.829114118356</v>
      </c>
    </row>
    <row r="666">
      <c r="A666" s="2" t="s">
        <v>717</v>
      </c>
      <c r="B666" s="3" t="str">
        <f t="shared" si="1"/>
        <v>CONT-05m_m67_002</v>
      </c>
      <c r="C666" s="3" t="str">
        <f t="shared" si="2"/>
        <v>CONT</v>
      </c>
      <c r="D666" s="2">
        <v>28.0</v>
      </c>
      <c r="E666" s="2">
        <v>6448.80468571</v>
      </c>
      <c r="F666" s="2">
        <v>0.642552752323</v>
      </c>
    </row>
    <row r="667">
      <c r="A667" s="2" t="s">
        <v>718</v>
      </c>
      <c r="B667" s="3" t="str">
        <f t="shared" si="1"/>
        <v>CONT-05m_m67_002</v>
      </c>
      <c r="C667" s="3" t="str">
        <f t="shared" si="2"/>
        <v>CONT</v>
      </c>
      <c r="D667" s="2">
        <v>20.0</v>
      </c>
      <c r="E667" s="2">
        <v>8621.75988</v>
      </c>
      <c r="F667" s="2">
        <v>0.343877925304</v>
      </c>
    </row>
    <row r="668">
      <c r="A668" s="2" t="s">
        <v>719</v>
      </c>
      <c r="B668" s="3" t="str">
        <f t="shared" si="1"/>
        <v>CONT-05m_m67_002</v>
      </c>
      <c r="C668" s="3" t="str">
        <f t="shared" si="2"/>
        <v>CONT</v>
      </c>
      <c r="D668" s="2">
        <v>16.0</v>
      </c>
      <c r="E668" s="2">
        <v>4937.90885</v>
      </c>
      <c r="F668" s="2">
        <v>0.376127396519</v>
      </c>
    </row>
    <row r="669">
      <c r="A669" s="2" t="s">
        <v>720</v>
      </c>
      <c r="B669" s="3" t="str">
        <f t="shared" si="1"/>
        <v>CONT-05m_m67_002</v>
      </c>
      <c r="C669" s="3" t="str">
        <f t="shared" si="2"/>
        <v>CONT</v>
      </c>
      <c r="D669" s="2">
        <v>32.0</v>
      </c>
      <c r="E669" s="2">
        <v>7431.03485</v>
      </c>
      <c r="F669" s="2">
        <v>0.798567900674</v>
      </c>
    </row>
    <row r="670">
      <c r="A670" s="2" t="s">
        <v>721</v>
      </c>
      <c r="B670" s="3" t="str">
        <f t="shared" si="1"/>
        <v>CONT-05m_m67_002</v>
      </c>
      <c r="C670" s="3" t="str">
        <f t="shared" si="2"/>
        <v>CONT</v>
      </c>
      <c r="D670" s="2">
        <v>24.0</v>
      </c>
      <c r="E670" s="2">
        <v>7033.42481667</v>
      </c>
      <c r="F670" s="2">
        <v>0.460316614507</v>
      </c>
    </row>
    <row r="671">
      <c r="A671" s="2" t="s">
        <v>722</v>
      </c>
      <c r="B671" s="3" t="str">
        <f t="shared" si="1"/>
        <v>CONT-05m_m67_002</v>
      </c>
      <c r="C671" s="3" t="str">
        <f t="shared" si="2"/>
        <v>CONT</v>
      </c>
      <c r="D671" s="2">
        <v>16.0</v>
      </c>
      <c r="E671" s="2">
        <v>7363.067025</v>
      </c>
      <c r="F671" s="2">
        <v>0.455747515078</v>
      </c>
    </row>
    <row r="672">
      <c r="A672" s="2" t="s">
        <v>723</v>
      </c>
      <c r="B672" s="3" t="str">
        <f t="shared" si="1"/>
        <v>CONT-05m_m67_002</v>
      </c>
      <c r="C672" s="3" t="str">
        <f t="shared" si="2"/>
        <v>CONT</v>
      </c>
      <c r="D672" s="2">
        <v>16.0</v>
      </c>
      <c r="E672" s="2">
        <v>6723.451525</v>
      </c>
      <c r="F672" s="2">
        <v>0.403390742079</v>
      </c>
    </row>
    <row r="673">
      <c r="A673" s="2" t="s">
        <v>724</v>
      </c>
      <c r="B673" s="3" t="str">
        <f t="shared" si="1"/>
        <v>CONT-05m_m67_002</v>
      </c>
      <c r="C673" s="3" t="str">
        <f t="shared" si="2"/>
        <v>CONT</v>
      </c>
      <c r="D673" s="2">
        <v>28.0</v>
      </c>
      <c r="E673" s="2">
        <v>4864.3182</v>
      </c>
      <c r="F673" s="2">
        <v>0.904454934712</v>
      </c>
    </row>
    <row r="674">
      <c r="A674" s="2" t="s">
        <v>725</v>
      </c>
      <c r="B674" s="3" t="str">
        <f t="shared" si="1"/>
        <v>CONT-05m_m67_002</v>
      </c>
      <c r="C674" s="3" t="str">
        <f t="shared" si="2"/>
        <v>CONT</v>
      </c>
      <c r="D674" s="2">
        <v>40.0</v>
      </c>
      <c r="E674" s="2">
        <v>7159.81059</v>
      </c>
      <c r="F674" s="2">
        <v>0.659763808081</v>
      </c>
    </row>
    <row r="675">
      <c r="A675" s="2" t="s">
        <v>726</v>
      </c>
      <c r="B675" s="3" t="str">
        <f t="shared" si="1"/>
        <v>CONT-05m_m67_002</v>
      </c>
      <c r="C675" s="3" t="str">
        <f t="shared" si="2"/>
        <v>CONT</v>
      </c>
      <c r="D675" s="2">
        <v>16.0</v>
      </c>
      <c r="E675" s="2">
        <v>5515.892825</v>
      </c>
      <c r="F675" s="2">
        <v>0.105133677974</v>
      </c>
    </row>
    <row r="676">
      <c r="A676" s="2" t="s">
        <v>727</v>
      </c>
      <c r="B676" s="3" t="str">
        <f t="shared" si="1"/>
        <v>CONT-06m_m67_002</v>
      </c>
      <c r="C676" s="3" t="str">
        <f t="shared" si="2"/>
        <v>CONT</v>
      </c>
      <c r="D676" s="2">
        <v>332.0</v>
      </c>
      <c r="E676" s="2">
        <v>12304.7166916</v>
      </c>
      <c r="F676" s="2">
        <v>1.4524043542</v>
      </c>
    </row>
    <row r="677">
      <c r="A677" s="2" t="s">
        <v>728</v>
      </c>
      <c r="B677" s="3" t="str">
        <f t="shared" si="1"/>
        <v>CONT-06m_m67_002</v>
      </c>
      <c r="C677" s="3" t="str">
        <f t="shared" si="2"/>
        <v>CONT</v>
      </c>
      <c r="D677" s="2">
        <v>84.0</v>
      </c>
      <c r="E677" s="2">
        <v>10751.1381048</v>
      </c>
      <c r="F677" s="2">
        <v>0.925257772997</v>
      </c>
    </row>
    <row r="678">
      <c r="A678" s="2" t="s">
        <v>729</v>
      </c>
      <c r="B678" s="3" t="str">
        <f t="shared" si="1"/>
        <v>CONT-06m_m67_002</v>
      </c>
      <c r="C678" s="3" t="str">
        <f t="shared" si="2"/>
        <v>CONT</v>
      </c>
      <c r="D678" s="2">
        <v>112.0</v>
      </c>
      <c r="E678" s="2">
        <v>11027.875975</v>
      </c>
      <c r="F678" s="2">
        <v>1.16171046256</v>
      </c>
    </row>
    <row r="679">
      <c r="A679" s="2" t="s">
        <v>730</v>
      </c>
      <c r="B679" s="3" t="str">
        <f t="shared" si="1"/>
        <v>CONT-06m_m67_002</v>
      </c>
      <c r="C679" s="3" t="str">
        <f t="shared" si="2"/>
        <v>CONT</v>
      </c>
      <c r="D679" s="2">
        <v>40.0</v>
      </c>
      <c r="E679" s="2">
        <v>8909.48838</v>
      </c>
      <c r="F679" s="2">
        <v>0.883258629942</v>
      </c>
    </row>
    <row r="680">
      <c r="A680" s="2" t="s">
        <v>731</v>
      </c>
      <c r="B680" s="3" t="str">
        <f t="shared" si="1"/>
        <v>CONT-06m_m67_002</v>
      </c>
      <c r="C680" s="3" t="str">
        <f t="shared" si="2"/>
        <v>CONT</v>
      </c>
      <c r="D680" s="2">
        <v>40.0</v>
      </c>
      <c r="E680" s="2">
        <v>6952.76121</v>
      </c>
      <c r="F680" s="2">
        <v>0.717741333159</v>
      </c>
    </row>
    <row r="681">
      <c r="A681" s="2" t="s">
        <v>732</v>
      </c>
      <c r="B681" s="3" t="str">
        <f t="shared" si="1"/>
        <v>CONT-06m_m67_002</v>
      </c>
      <c r="C681" s="3" t="str">
        <f t="shared" si="2"/>
        <v>CONT</v>
      </c>
      <c r="D681" s="2">
        <v>20.0</v>
      </c>
      <c r="E681" s="2">
        <v>5955.66692</v>
      </c>
      <c r="F681" s="2">
        <v>0.332014638589</v>
      </c>
    </row>
    <row r="682">
      <c r="A682" s="2" t="s">
        <v>733</v>
      </c>
      <c r="B682" s="3" t="str">
        <f t="shared" si="1"/>
        <v>CONT-06m_m67_002</v>
      </c>
      <c r="C682" s="3" t="str">
        <f t="shared" si="2"/>
        <v>CONT</v>
      </c>
      <c r="D682" s="2">
        <v>100.0</v>
      </c>
      <c r="E682" s="2">
        <v>17219.450312</v>
      </c>
      <c r="F682" s="2">
        <v>0.944674383053</v>
      </c>
    </row>
    <row r="683">
      <c r="A683" s="2" t="s">
        <v>734</v>
      </c>
      <c r="B683" s="3" t="str">
        <f t="shared" si="1"/>
        <v>CONT-06m_m67_002</v>
      </c>
      <c r="C683" s="3" t="str">
        <f t="shared" si="2"/>
        <v>CONT</v>
      </c>
      <c r="D683" s="2">
        <v>92.0</v>
      </c>
      <c r="E683" s="2">
        <v>10205.0136826</v>
      </c>
      <c r="F683" s="2">
        <v>1.46768401943</v>
      </c>
    </row>
    <row r="684">
      <c r="A684" s="2" t="s">
        <v>735</v>
      </c>
      <c r="B684" s="3" t="str">
        <f t="shared" si="1"/>
        <v>CONT-06m_m67_002</v>
      </c>
      <c r="C684" s="3" t="str">
        <f t="shared" si="2"/>
        <v>CONT</v>
      </c>
      <c r="D684" s="2">
        <v>16.0</v>
      </c>
      <c r="E684" s="2">
        <v>6366.4512</v>
      </c>
      <c r="F684" s="2">
        <v>0.281889021626</v>
      </c>
    </row>
    <row r="685">
      <c r="A685" s="2" t="s">
        <v>736</v>
      </c>
      <c r="B685" s="3" t="str">
        <f t="shared" si="1"/>
        <v>CONT-06m_m67_002</v>
      </c>
      <c r="C685" s="3" t="str">
        <f t="shared" si="2"/>
        <v>CONT</v>
      </c>
      <c r="D685" s="2">
        <v>64.0</v>
      </c>
      <c r="E685" s="2">
        <v>7196.80908125</v>
      </c>
      <c r="F685" s="2">
        <v>0.722486902362</v>
      </c>
    </row>
    <row r="686">
      <c r="A686" s="2" t="s">
        <v>737</v>
      </c>
      <c r="B686" s="3" t="str">
        <f t="shared" si="1"/>
        <v>CONT-06m_m67_002</v>
      </c>
      <c r="C686" s="3" t="str">
        <f t="shared" si="2"/>
        <v>CONT</v>
      </c>
      <c r="D686" s="2">
        <v>36.0</v>
      </c>
      <c r="E686" s="2">
        <v>7829.30531111</v>
      </c>
      <c r="F686" s="2">
        <v>0.657223661044</v>
      </c>
    </row>
    <row r="687">
      <c r="A687" s="2" t="s">
        <v>738</v>
      </c>
      <c r="B687" s="3" t="str">
        <f t="shared" si="1"/>
        <v>CONT-06m_m67_002</v>
      </c>
      <c r="C687" s="3" t="str">
        <f t="shared" si="2"/>
        <v>CONT</v>
      </c>
      <c r="D687" s="2">
        <v>32.0</v>
      </c>
      <c r="E687" s="2">
        <v>2411.2345625</v>
      </c>
      <c r="F687" s="2">
        <v>1.43225120182</v>
      </c>
    </row>
    <row r="688">
      <c r="A688" s="2" t="s">
        <v>739</v>
      </c>
      <c r="B688" s="3" t="str">
        <f t="shared" si="1"/>
        <v>CONT-06m_m67_002</v>
      </c>
      <c r="C688" s="3" t="str">
        <f t="shared" si="2"/>
        <v>CONT</v>
      </c>
      <c r="D688" s="2">
        <v>36.0</v>
      </c>
      <c r="E688" s="2">
        <v>2658.14874444</v>
      </c>
      <c r="F688" s="2">
        <v>1.80021788096</v>
      </c>
    </row>
    <row r="689">
      <c r="A689" s="2" t="s">
        <v>740</v>
      </c>
      <c r="B689" s="3" t="str">
        <f t="shared" si="1"/>
        <v>CONT-06m_m67_002</v>
      </c>
      <c r="C689" s="3" t="str">
        <f t="shared" si="2"/>
        <v>CONT</v>
      </c>
      <c r="D689" s="2">
        <v>20.0</v>
      </c>
      <c r="E689" s="2">
        <v>6808.65378</v>
      </c>
      <c r="F689" s="2">
        <v>0.437005654295</v>
      </c>
    </row>
    <row r="690">
      <c r="A690" s="2" t="s">
        <v>741</v>
      </c>
      <c r="B690" s="3" t="str">
        <f t="shared" si="1"/>
        <v>CONT-06m_m67_002</v>
      </c>
      <c r="C690" s="3" t="str">
        <f t="shared" si="2"/>
        <v>CONT</v>
      </c>
      <c r="D690" s="2">
        <v>92.0</v>
      </c>
      <c r="E690" s="2">
        <v>9293.23976522</v>
      </c>
      <c r="F690" s="2">
        <v>0.868656227962</v>
      </c>
    </row>
    <row r="691">
      <c r="A691" s="2" t="s">
        <v>742</v>
      </c>
      <c r="B691" s="3" t="str">
        <f t="shared" si="1"/>
        <v>CONT-06m_m67_002</v>
      </c>
      <c r="C691" s="3" t="str">
        <f t="shared" si="2"/>
        <v>CONT</v>
      </c>
      <c r="D691" s="2">
        <v>16.0</v>
      </c>
      <c r="E691" s="2">
        <v>6658.2261</v>
      </c>
      <c r="F691" s="2">
        <v>0.477638060384</v>
      </c>
    </row>
    <row r="692">
      <c r="A692" s="2" t="s">
        <v>743</v>
      </c>
      <c r="B692" s="3" t="str">
        <f t="shared" si="1"/>
        <v>CONT-06m_m67_002</v>
      </c>
      <c r="C692" s="3" t="str">
        <f t="shared" si="2"/>
        <v>CONT</v>
      </c>
      <c r="D692" s="2">
        <v>20.0</v>
      </c>
      <c r="E692" s="2">
        <v>7398.47304</v>
      </c>
      <c r="F692" s="2">
        <v>0.342490955404</v>
      </c>
    </row>
    <row r="693">
      <c r="A693" s="2" t="s">
        <v>744</v>
      </c>
      <c r="B693" s="3" t="str">
        <f t="shared" si="1"/>
        <v>CONT-06m_m67_002</v>
      </c>
      <c r="C693" s="3" t="str">
        <f t="shared" si="2"/>
        <v>CONT</v>
      </c>
      <c r="D693" s="2">
        <v>120.0</v>
      </c>
      <c r="E693" s="2">
        <v>14390.1372333</v>
      </c>
      <c r="F693" s="2">
        <v>1.1339963223</v>
      </c>
    </row>
    <row r="694">
      <c r="A694" s="2" t="s">
        <v>745</v>
      </c>
      <c r="B694" s="3" t="str">
        <f t="shared" si="1"/>
        <v>CONT-06m_m67_002</v>
      </c>
      <c r="C694" s="3" t="str">
        <f t="shared" si="2"/>
        <v>CONT</v>
      </c>
      <c r="D694" s="2">
        <v>32.0</v>
      </c>
      <c r="E694" s="2">
        <v>5621.6699</v>
      </c>
      <c r="F694" s="2">
        <v>0.555325598182</v>
      </c>
    </row>
    <row r="695">
      <c r="A695" s="2" t="s">
        <v>746</v>
      </c>
      <c r="B695" s="3" t="str">
        <f t="shared" si="1"/>
        <v>CONT-06m_m67_002</v>
      </c>
      <c r="C695" s="3" t="str">
        <f t="shared" si="2"/>
        <v>CONT</v>
      </c>
      <c r="D695" s="2">
        <v>28.0</v>
      </c>
      <c r="E695" s="2">
        <v>6176.61612857</v>
      </c>
      <c r="F695" s="2">
        <v>0.643003825611</v>
      </c>
    </row>
    <row r="696">
      <c r="A696" s="2" t="s">
        <v>747</v>
      </c>
      <c r="B696" s="3" t="str">
        <f t="shared" si="1"/>
        <v>CONT-06m_m67_002</v>
      </c>
      <c r="C696" s="3" t="str">
        <f t="shared" si="2"/>
        <v>CONT</v>
      </c>
      <c r="D696" s="2">
        <v>20.0</v>
      </c>
      <c r="E696" s="2">
        <v>6479.1145</v>
      </c>
      <c r="F696" s="2">
        <v>0.444533276885</v>
      </c>
    </row>
    <row r="697">
      <c r="A697" s="2" t="s">
        <v>748</v>
      </c>
      <c r="B697" s="3" t="str">
        <f t="shared" si="1"/>
        <v>CONT-06m_m67_003</v>
      </c>
      <c r="C697" s="3" t="str">
        <f t="shared" si="2"/>
        <v>CONT</v>
      </c>
      <c r="D697" s="2">
        <v>56.0</v>
      </c>
      <c r="E697" s="2">
        <v>8994.28602857</v>
      </c>
      <c r="F697" s="2">
        <v>0.698913152198</v>
      </c>
    </row>
    <row r="698">
      <c r="A698" s="2" t="s">
        <v>749</v>
      </c>
      <c r="B698" s="3" t="str">
        <f t="shared" si="1"/>
        <v>CONT-06m_m67_003</v>
      </c>
      <c r="C698" s="3" t="str">
        <f t="shared" si="2"/>
        <v>CONT</v>
      </c>
      <c r="D698" s="2">
        <v>120.0</v>
      </c>
      <c r="E698" s="2">
        <v>10375.9790567</v>
      </c>
      <c r="F698" s="2">
        <v>1.15311733328</v>
      </c>
    </row>
    <row r="699">
      <c r="A699" s="2" t="s">
        <v>750</v>
      </c>
      <c r="B699" s="3" t="str">
        <f t="shared" si="1"/>
        <v>CONT-06m_m67_003</v>
      </c>
      <c r="C699" s="3" t="str">
        <f t="shared" si="2"/>
        <v>CONT</v>
      </c>
      <c r="D699" s="2">
        <v>52.0</v>
      </c>
      <c r="E699" s="2">
        <v>10590.8130077</v>
      </c>
      <c r="F699" s="2">
        <v>0.486252868053</v>
      </c>
    </row>
    <row r="700">
      <c r="A700" s="2" t="s">
        <v>751</v>
      </c>
      <c r="B700" s="3" t="str">
        <f t="shared" si="1"/>
        <v>CONT-06m_m67_003</v>
      </c>
      <c r="C700" s="3" t="str">
        <f t="shared" si="2"/>
        <v>CONT</v>
      </c>
      <c r="D700" s="2">
        <v>16.0</v>
      </c>
      <c r="E700" s="2">
        <v>9488.26555</v>
      </c>
      <c r="F700" s="2">
        <v>0.278310697154</v>
      </c>
    </row>
    <row r="701">
      <c r="A701" s="2" t="s">
        <v>752</v>
      </c>
      <c r="B701" s="3" t="str">
        <f t="shared" si="1"/>
        <v>CONT-06m_m67_003</v>
      </c>
      <c r="C701" s="3" t="str">
        <f t="shared" si="2"/>
        <v>CONT</v>
      </c>
      <c r="D701" s="2">
        <v>80.0</v>
      </c>
      <c r="E701" s="2">
        <v>10749.44282</v>
      </c>
      <c r="F701" s="2">
        <v>0.82603288828</v>
      </c>
    </row>
    <row r="702">
      <c r="A702" s="2" t="s">
        <v>753</v>
      </c>
      <c r="B702" s="3" t="str">
        <f t="shared" si="1"/>
        <v>CONT-06m_m67_003</v>
      </c>
      <c r="C702" s="3" t="str">
        <f t="shared" si="2"/>
        <v>CONT</v>
      </c>
      <c r="D702" s="2">
        <v>64.0</v>
      </c>
      <c r="E702" s="2">
        <v>11676.655475</v>
      </c>
      <c r="F702" s="2">
        <v>0.96963141751</v>
      </c>
    </row>
    <row r="703">
      <c r="A703" s="2" t="s">
        <v>754</v>
      </c>
      <c r="B703" s="3" t="str">
        <f t="shared" si="1"/>
        <v>CONT-06m_m67_003</v>
      </c>
      <c r="C703" s="3" t="str">
        <f t="shared" si="2"/>
        <v>CONT</v>
      </c>
      <c r="D703" s="2">
        <v>24.0</v>
      </c>
      <c r="E703" s="2">
        <v>8526.3533</v>
      </c>
      <c r="F703" s="2">
        <v>0.23611084706</v>
      </c>
    </row>
    <row r="704">
      <c r="A704" s="2" t="s">
        <v>755</v>
      </c>
      <c r="B704" s="3" t="str">
        <f t="shared" si="1"/>
        <v>CONT-06m_m67_003</v>
      </c>
      <c r="C704" s="3" t="str">
        <f t="shared" si="2"/>
        <v>CONT</v>
      </c>
      <c r="D704" s="2">
        <v>16.0</v>
      </c>
      <c r="E704" s="2">
        <v>9236.316075</v>
      </c>
      <c r="F704" s="2">
        <v>0.302811973658</v>
      </c>
    </row>
    <row r="705">
      <c r="A705" s="2" t="s">
        <v>756</v>
      </c>
      <c r="B705" s="3" t="str">
        <f t="shared" si="1"/>
        <v>CONT-06m_m67_003</v>
      </c>
      <c r="C705" s="3" t="str">
        <f t="shared" si="2"/>
        <v>CONT</v>
      </c>
      <c r="D705" s="2">
        <v>28.0</v>
      </c>
      <c r="E705" s="2">
        <v>10094.1341571</v>
      </c>
      <c r="F705" s="2">
        <v>0.401475841009</v>
      </c>
    </row>
    <row r="706">
      <c r="A706" s="2" t="s">
        <v>757</v>
      </c>
      <c r="B706" s="3" t="str">
        <f t="shared" si="1"/>
        <v>CONT-06m_m67_003</v>
      </c>
      <c r="C706" s="3" t="str">
        <f t="shared" si="2"/>
        <v>CONT</v>
      </c>
      <c r="D706" s="2">
        <v>16.0</v>
      </c>
      <c r="E706" s="2">
        <v>7807.0659</v>
      </c>
      <c r="F706" s="2">
        <v>0.337232250083</v>
      </c>
    </row>
    <row r="707">
      <c r="A707" s="2" t="s">
        <v>758</v>
      </c>
      <c r="B707" s="3" t="str">
        <f t="shared" si="1"/>
        <v>CONT-06m_m67_003</v>
      </c>
      <c r="C707" s="3" t="str">
        <f t="shared" si="2"/>
        <v>CONT</v>
      </c>
      <c r="D707" s="2">
        <v>60.0</v>
      </c>
      <c r="E707" s="2">
        <v>7173.75034667</v>
      </c>
      <c r="F707" s="2">
        <v>0.585136323004</v>
      </c>
    </row>
    <row r="708">
      <c r="A708" s="2" t="s">
        <v>759</v>
      </c>
      <c r="B708" s="3" t="str">
        <f t="shared" si="1"/>
        <v>CONT-06m_m67_003</v>
      </c>
      <c r="C708" s="3" t="str">
        <f t="shared" si="2"/>
        <v>CONT</v>
      </c>
      <c r="D708" s="2">
        <v>60.0</v>
      </c>
      <c r="E708" s="2">
        <v>7040.96648</v>
      </c>
      <c r="F708" s="2">
        <v>0.834543058356</v>
      </c>
    </row>
    <row r="709">
      <c r="A709" s="2" t="s">
        <v>760</v>
      </c>
      <c r="B709" s="3" t="str">
        <f t="shared" si="1"/>
        <v>CONT-06m_m67_003</v>
      </c>
      <c r="C709" s="3" t="str">
        <f t="shared" si="2"/>
        <v>CONT</v>
      </c>
      <c r="D709" s="2">
        <v>24.0</v>
      </c>
      <c r="E709" s="2">
        <v>6548.86288333</v>
      </c>
      <c r="F709" s="2">
        <v>0.770728825739</v>
      </c>
    </row>
    <row r="710">
      <c r="A710" s="2" t="s">
        <v>761</v>
      </c>
      <c r="B710" s="3" t="str">
        <f t="shared" si="1"/>
        <v>CONT-06m_m67_003</v>
      </c>
      <c r="C710" s="3" t="str">
        <f t="shared" si="2"/>
        <v>CONT</v>
      </c>
      <c r="D710" s="2">
        <v>32.0</v>
      </c>
      <c r="E710" s="2">
        <v>7138.424475</v>
      </c>
      <c r="F710" s="2">
        <v>0.51591737265</v>
      </c>
    </row>
    <row r="711">
      <c r="A711" s="2" t="s">
        <v>762</v>
      </c>
      <c r="B711" s="3" t="str">
        <f t="shared" si="1"/>
        <v>CONT-06m_m67_003</v>
      </c>
      <c r="C711" s="3" t="str">
        <f t="shared" si="2"/>
        <v>CONT</v>
      </c>
      <c r="D711" s="2">
        <v>100.0</v>
      </c>
      <c r="E711" s="2">
        <v>7487.008596</v>
      </c>
      <c r="F711" s="2">
        <v>0.722521716202</v>
      </c>
    </row>
    <row r="712">
      <c r="A712" s="2" t="s">
        <v>763</v>
      </c>
      <c r="B712" s="3" t="str">
        <f t="shared" si="1"/>
        <v>CONT-06m_m67_003</v>
      </c>
      <c r="C712" s="3" t="str">
        <f t="shared" si="2"/>
        <v>CONT</v>
      </c>
      <c r="D712" s="2">
        <v>184.0</v>
      </c>
      <c r="E712" s="2">
        <v>9620.02022609</v>
      </c>
      <c r="F712" s="2">
        <v>0.852948113118</v>
      </c>
    </row>
    <row r="713">
      <c r="A713" s="2" t="s">
        <v>764</v>
      </c>
      <c r="B713" s="3" t="str">
        <f t="shared" si="1"/>
        <v>WASp-01m_m67_001</v>
      </c>
      <c r="C713" s="3" t="str">
        <f t="shared" si="2"/>
        <v>WASp</v>
      </c>
      <c r="D713" s="2">
        <v>36.0</v>
      </c>
      <c r="E713" s="2">
        <v>8259.11683333</v>
      </c>
      <c r="F713" s="2">
        <v>0.660580399829</v>
      </c>
    </row>
    <row r="714">
      <c r="A714" s="2" t="s">
        <v>765</v>
      </c>
      <c r="B714" s="3" t="str">
        <f t="shared" si="1"/>
        <v>WASp-01m_m67_001</v>
      </c>
      <c r="C714" s="3" t="str">
        <f t="shared" si="2"/>
        <v>WASp</v>
      </c>
      <c r="D714" s="2">
        <v>16.0</v>
      </c>
      <c r="E714" s="2">
        <v>7456.012225</v>
      </c>
      <c r="F714" s="2">
        <v>0.272527074619</v>
      </c>
    </row>
    <row r="715">
      <c r="A715" s="2" t="s">
        <v>766</v>
      </c>
      <c r="B715" s="3" t="str">
        <f t="shared" si="1"/>
        <v>WASp-01m_m67_001</v>
      </c>
      <c r="C715" s="3" t="str">
        <f t="shared" si="2"/>
        <v>WASp</v>
      </c>
      <c r="D715" s="2">
        <v>16.0</v>
      </c>
      <c r="E715" s="2">
        <v>7889.789675</v>
      </c>
      <c r="F715" s="2">
        <v>0.382571985355</v>
      </c>
    </row>
    <row r="716">
      <c r="A716" s="2" t="s">
        <v>767</v>
      </c>
      <c r="B716" s="3" t="str">
        <f t="shared" si="1"/>
        <v>WASp-01m_m67_002</v>
      </c>
      <c r="C716" s="3" t="str">
        <f t="shared" si="2"/>
        <v>WASp</v>
      </c>
      <c r="D716" s="2">
        <v>356.0</v>
      </c>
      <c r="E716" s="2">
        <v>9885.15642247</v>
      </c>
      <c r="F716" s="2">
        <v>0.990362972683</v>
      </c>
    </row>
    <row r="717">
      <c r="A717" s="2" t="s">
        <v>768</v>
      </c>
      <c r="B717" s="3" t="str">
        <f t="shared" si="1"/>
        <v>WASp-01m_m67_002</v>
      </c>
      <c r="C717" s="3" t="str">
        <f t="shared" si="2"/>
        <v>WASp</v>
      </c>
      <c r="D717" s="2">
        <v>36.0</v>
      </c>
      <c r="E717" s="2">
        <v>7409.56788889</v>
      </c>
      <c r="F717" s="2">
        <v>0.457563983601</v>
      </c>
    </row>
    <row r="718">
      <c r="A718" s="2" t="s">
        <v>769</v>
      </c>
      <c r="B718" s="3" t="str">
        <f t="shared" si="1"/>
        <v>WASp-01m_m67_002</v>
      </c>
      <c r="C718" s="3" t="str">
        <f t="shared" si="2"/>
        <v>WASp</v>
      </c>
      <c r="D718" s="2">
        <v>24.0</v>
      </c>
      <c r="E718" s="2">
        <v>6915.39128333</v>
      </c>
      <c r="F718" s="2">
        <v>0.633771397804</v>
      </c>
    </row>
    <row r="719">
      <c r="A719" s="2" t="s">
        <v>770</v>
      </c>
      <c r="B719" s="3" t="str">
        <f t="shared" si="1"/>
        <v>WASp-01m_m67_003</v>
      </c>
      <c r="C719" s="3" t="str">
        <f t="shared" si="2"/>
        <v>WASp</v>
      </c>
      <c r="D719" s="2">
        <v>76.0</v>
      </c>
      <c r="E719" s="2">
        <v>19583.9606105</v>
      </c>
      <c r="F719" s="2">
        <v>0.969545603038</v>
      </c>
    </row>
    <row r="720">
      <c r="A720" s="2" t="s">
        <v>771</v>
      </c>
      <c r="B720" s="3" t="str">
        <f t="shared" si="1"/>
        <v>WASp-01m_m67_003</v>
      </c>
      <c r="C720" s="3" t="str">
        <f t="shared" si="2"/>
        <v>WASp</v>
      </c>
      <c r="D720" s="2">
        <v>32.0</v>
      </c>
      <c r="E720" s="2">
        <v>9373.6066125</v>
      </c>
      <c r="F720" s="2">
        <v>0.801640298194</v>
      </c>
    </row>
    <row r="721">
      <c r="A721" s="2" t="s">
        <v>772</v>
      </c>
      <c r="B721" s="3" t="str">
        <f t="shared" si="1"/>
        <v>WASp-01m_m67_003</v>
      </c>
      <c r="C721" s="3" t="str">
        <f t="shared" si="2"/>
        <v>WASp</v>
      </c>
      <c r="D721" s="2">
        <v>20.0</v>
      </c>
      <c r="E721" s="2">
        <v>6890.6032</v>
      </c>
      <c r="F721" s="2">
        <v>0.240297743454</v>
      </c>
    </row>
    <row r="722">
      <c r="A722" s="2" t="s">
        <v>773</v>
      </c>
      <c r="B722" s="3" t="str">
        <f t="shared" si="1"/>
        <v>WASp-01m_m67_003</v>
      </c>
      <c r="C722" s="3" t="str">
        <f t="shared" si="2"/>
        <v>WASp</v>
      </c>
      <c r="D722" s="2">
        <v>128.0</v>
      </c>
      <c r="E722" s="2">
        <v>13720.736875</v>
      </c>
      <c r="F722" s="2">
        <v>0.883781134386</v>
      </c>
    </row>
    <row r="723">
      <c r="A723" s="2" t="s">
        <v>774</v>
      </c>
      <c r="B723" s="3" t="str">
        <f t="shared" si="1"/>
        <v>WASp-01m_m67_003</v>
      </c>
      <c r="C723" s="3" t="str">
        <f t="shared" si="2"/>
        <v>WASp</v>
      </c>
      <c r="D723" s="2">
        <v>28.0</v>
      </c>
      <c r="E723" s="2">
        <v>7837.36717143</v>
      </c>
      <c r="F723" s="2">
        <v>0.22089017423</v>
      </c>
    </row>
    <row r="724">
      <c r="A724" s="2" t="s">
        <v>775</v>
      </c>
      <c r="B724" s="3" t="str">
        <f t="shared" si="1"/>
        <v>WASp-01m_m67_003</v>
      </c>
      <c r="C724" s="3" t="str">
        <f t="shared" si="2"/>
        <v>WASp</v>
      </c>
      <c r="D724" s="2">
        <v>52.0</v>
      </c>
      <c r="E724" s="2">
        <v>11319.6237385</v>
      </c>
      <c r="F724" s="2">
        <v>0.706978940723</v>
      </c>
    </row>
    <row r="725">
      <c r="A725" s="2" t="s">
        <v>776</v>
      </c>
      <c r="B725" s="3" t="str">
        <f t="shared" si="1"/>
        <v>WASp-01m_m67_003</v>
      </c>
      <c r="C725" s="3" t="str">
        <f t="shared" si="2"/>
        <v>WASp</v>
      </c>
      <c r="D725" s="2">
        <v>28.0</v>
      </c>
      <c r="E725" s="2">
        <v>9513.03614286</v>
      </c>
      <c r="F725" s="2">
        <v>0.590291870615</v>
      </c>
    </row>
    <row r="726">
      <c r="A726" s="2" t="s">
        <v>777</v>
      </c>
      <c r="B726" s="3" t="str">
        <f t="shared" si="1"/>
        <v>WASp-01m_m67_003</v>
      </c>
      <c r="C726" s="3" t="str">
        <f t="shared" si="2"/>
        <v>WASp</v>
      </c>
      <c r="D726" s="2">
        <v>32.0</v>
      </c>
      <c r="E726" s="2">
        <v>8887.699225</v>
      </c>
      <c r="F726" s="2">
        <v>0.516513507465</v>
      </c>
    </row>
    <row r="727">
      <c r="A727" s="2" t="s">
        <v>778</v>
      </c>
      <c r="B727" s="3" t="str">
        <f t="shared" si="1"/>
        <v>WASp-01m_m67_003</v>
      </c>
      <c r="C727" s="3" t="str">
        <f t="shared" si="2"/>
        <v>WASp</v>
      </c>
      <c r="D727" s="2">
        <v>28.0</v>
      </c>
      <c r="E727" s="2">
        <v>9900.17612857</v>
      </c>
      <c r="F727" s="2">
        <v>0.513182758975</v>
      </c>
    </row>
    <row r="728">
      <c r="A728" s="2" t="s">
        <v>779</v>
      </c>
      <c r="B728" s="3" t="str">
        <f t="shared" si="1"/>
        <v>WASp-01m_m67_003</v>
      </c>
      <c r="C728" s="3" t="str">
        <f t="shared" si="2"/>
        <v>WASp</v>
      </c>
      <c r="D728" s="2">
        <v>28.0</v>
      </c>
      <c r="E728" s="2">
        <v>7499.65405714</v>
      </c>
      <c r="F728" s="2">
        <v>0.570807702246</v>
      </c>
    </row>
    <row r="729">
      <c r="A729" s="2" t="s">
        <v>780</v>
      </c>
      <c r="B729" s="3" t="str">
        <f t="shared" si="1"/>
        <v>WASp-01m_m67_003</v>
      </c>
      <c r="C729" s="3" t="str">
        <f t="shared" si="2"/>
        <v>WASp</v>
      </c>
      <c r="D729" s="2">
        <v>64.0</v>
      </c>
      <c r="E729" s="2">
        <v>8622.38585</v>
      </c>
      <c r="F729" s="2">
        <v>0.68192653429</v>
      </c>
    </row>
    <row r="730">
      <c r="A730" s="2" t="s">
        <v>781</v>
      </c>
      <c r="B730" s="3" t="str">
        <f t="shared" si="1"/>
        <v>WASp-01m_m67_003</v>
      </c>
      <c r="C730" s="3" t="str">
        <f t="shared" si="2"/>
        <v>WASp</v>
      </c>
      <c r="D730" s="2">
        <v>52.0</v>
      </c>
      <c r="E730" s="2">
        <v>8016.89564615</v>
      </c>
      <c r="F730" s="2">
        <v>0.448986435507</v>
      </c>
    </row>
    <row r="731">
      <c r="A731" s="2" t="s">
        <v>782</v>
      </c>
      <c r="B731" s="3" t="str">
        <f t="shared" si="1"/>
        <v>WASp-01m_m67_003</v>
      </c>
      <c r="C731" s="3" t="str">
        <f t="shared" si="2"/>
        <v>WASp</v>
      </c>
      <c r="D731" s="2">
        <v>32.0</v>
      </c>
      <c r="E731" s="2">
        <v>9295.7806625</v>
      </c>
      <c r="F731" s="2">
        <v>0.492092710239</v>
      </c>
    </row>
    <row r="732">
      <c r="A732" s="2" t="s">
        <v>783</v>
      </c>
      <c r="B732" s="3" t="str">
        <f t="shared" si="1"/>
        <v>WASp-02m_m67_001</v>
      </c>
      <c r="C732" s="3" t="str">
        <f t="shared" si="2"/>
        <v>WASp</v>
      </c>
      <c r="D732" s="2">
        <v>16.0</v>
      </c>
      <c r="E732" s="2">
        <v>8679.606925</v>
      </c>
      <c r="F732" s="2">
        <v>0.498661072719</v>
      </c>
    </row>
    <row r="733">
      <c r="A733" s="2" t="s">
        <v>784</v>
      </c>
      <c r="B733" s="3" t="str">
        <f t="shared" si="1"/>
        <v>WASp-02m_m67_001</v>
      </c>
      <c r="C733" s="3" t="str">
        <f t="shared" si="2"/>
        <v>WASp</v>
      </c>
      <c r="D733" s="2">
        <v>36.0</v>
      </c>
      <c r="E733" s="2">
        <v>9205.18642222</v>
      </c>
      <c r="F733" s="2">
        <v>0.583056459024</v>
      </c>
    </row>
    <row r="734">
      <c r="A734" s="2" t="s">
        <v>785</v>
      </c>
      <c r="B734" s="3" t="str">
        <f t="shared" si="1"/>
        <v>WASp-02m_m67_001</v>
      </c>
      <c r="C734" s="3" t="str">
        <f t="shared" si="2"/>
        <v>WASp</v>
      </c>
      <c r="D734" s="2">
        <v>20.0</v>
      </c>
      <c r="E734" s="2">
        <v>14834.93758</v>
      </c>
      <c r="F734" s="2">
        <v>0.454020919446</v>
      </c>
    </row>
    <row r="735">
      <c r="A735" s="2" t="s">
        <v>786</v>
      </c>
      <c r="B735" s="3" t="str">
        <f t="shared" si="1"/>
        <v>WASp-02m_m67_001</v>
      </c>
      <c r="C735" s="3" t="str">
        <f t="shared" si="2"/>
        <v>WASp</v>
      </c>
      <c r="D735" s="2">
        <v>28.0</v>
      </c>
      <c r="E735" s="2">
        <v>12531.5175143</v>
      </c>
      <c r="F735" s="2">
        <v>0.297016127197</v>
      </c>
    </row>
    <row r="736">
      <c r="A736" s="2" t="s">
        <v>787</v>
      </c>
      <c r="B736" s="3" t="str">
        <f t="shared" si="1"/>
        <v>WASp-02m_m67_001</v>
      </c>
      <c r="C736" s="3" t="str">
        <f t="shared" si="2"/>
        <v>WASp</v>
      </c>
      <c r="D736" s="2">
        <v>64.0</v>
      </c>
      <c r="E736" s="2">
        <v>14179.6484875</v>
      </c>
      <c r="F736" s="2">
        <v>0.414528886607</v>
      </c>
    </row>
    <row r="737">
      <c r="A737" s="2" t="s">
        <v>788</v>
      </c>
      <c r="B737" s="3" t="str">
        <f t="shared" si="1"/>
        <v>WASp-02m_m67_001</v>
      </c>
      <c r="C737" s="3" t="str">
        <f t="shared" si="2"/>
        <v>WASp</v>
      </c>
      <c r="D737" s="2">
        <v>20.0</v>
      </c>
      <c r="E737" s="2">
        <v>10850.15002</v>
      </c>
      <c r="F737" s="2">
        <v>0.183422514558</v>
      </c>
    </row>
    <row r="738">
      <c r="A738" s="2" t="s">
        <v>789</v>
      </c>
      <c r="B738" s="3" t="str">
        <f t="shared" si="1"/>
        <v>WASp-02m_m67_001</v>
      </c>
      <c r="C738" s="3" t="str">
        <f t="shared" si="2"/>
        <v>WASp</v>
      </c>
      <c r="D738" s="2">
        <v>56.0</v>
      </c>
      <c r="E738" s="2">
        <v>13401.81855</v>
      </c>
      <c r="F738" s="2">
        <v>0.589844443163</v>
      </c>
    </row>
    <row r="739">
      <c r="A739" s="2" t="s">
        <v>790</v>
      </c>
      <c r="B739" s="3" t="str">
        <f t="shared" si="1"/>
        <v>WASp-02m_m67_001</v>
      </c>
      <c r="C739" s="3" t="str">
        <f t="shared" si="2"/>
        <v>WASp</v>
      </c>
      <c r="D739" s="2">
        <v>24.0</v>
      </c>
      <c r="E739" s="2">
        <v>13778.0167</v>
      </c>
      <c r="F739" s="2">
        <v>0.349198582406</v>
      </c>
    </row>
    <row r="740">
      <c r="A740" s="2" t="s">
        <v>791</v>
      </c>
      <c r="B740" s="3" t="str">
        <f t="shared" si="1"/>
        <v>WASp-02m_m67_001</v>
      </c>
      <c r="C740" s="3" t="str">
        <f t="shared" si="2"/>
        <v>WASp</v>
      </c>
      <c r="D740" s="2">
        <v>16.0</v>
      </c>
      <c r="E740" s="2">
        <v>17730.480225</v>
      </c>
      <c r="F740" s="2">
        <v>0.294043496501</v>
      </c>
    </row>
    <row r="741">
      <c r="A741" s="2" t="s">
        <v>792</v>
      </c>
      <c r="B741" s="3" t="str">
        <f t="shared" si="1"/>
        <v>WASp-02m_m67_001</v>
      </c>
      <c r="C741" s="3" t="str">
        <f t="shared" si="2"/>
        <v>WASp</v>
      </c>
      <c r="D741" s="2">
        <v>20.0</v>
      </c>
      <c r="E741" s="2">
        <v>15929.97344</v>
      </c>
      <c r="F741" s="2">
        <v>0.346319359588</v>
      </c>
    </row>
    <row r="742">
      <c r="A742" s="2" t="s">
        <v>793</v>
      </c>
      <c r="B742" s="3" t="str">
        <f t="shared" si="1"/>
        <v>WASp-02m_m67_001</v>
      </c>
      <c r="C742" s="3" t="str">
        <f t="shared" si="2"/>
        <v>WASp</v>
      </c>
      <c r="D742" s="2">
        <v>140.0</v>
      </c>
      <c r="E742" s="2">
        <v>15952.9231686</v>
      </c>
      <c r="F742" s="2">
        <v>0.974639408446</v>
      </c>
    </row>
    <row r="743">
      <c r="A743" s="2" t="s">
        <v>794</v>
      </c>
      <c r="B743" s="3" t="str">
        <f t="shared" si="1"/>
        <v>WASp-02m_m67_001</v>
      </c>
      <c r="C743" s="3" t="str">
        <f t="shared" si="2"/>
        <v>WASp</v>
      </c>
      <c r="D743" s="2">
        <v>28.0</v>
      </c>
      <c r="E743" s="2">
        <v>12586.1834857</v>
      </c>
      <c r="F743" s="2">
        <v>0.334402966934</v>
      </c>
    </row>
    <row r="744">
      <c r="A744" s="2" t="s">
        <v>795</v>
      </c>
      <c r="B744" s="3" t="str">
        <f t="shared" si="1"/>
        <v>WASp-02m_m67_001</v>
      </c>
      <c r="C744" s="3" t="str">
        <f t="shared" si="2"/>
        <v>WASp</v>
      </c>
      <c r="D744" s="2">
        <v>16.0</v>
      </c>
      <c r="E744" s="2">
        <v>14737.32895</v>
      </c>
      <c r="F744" s="2">
        <v>0.223531734358</v>
      </c>
    </row>
    <row r="745">
      <c r="A745" s="2" t="s">
        <v>796</v>
      </c>
      <c r="B745" s="3" t="str">
        <f t="shared" si="1"/>
        <v>WASp-02m_m67_001</v>
      </c>
      <c r="C745" s="3" t="str">
        <f t="shared" si="2"/>
        <v>WASp</v>
      </c>
      <c r="D745" s="2">
        <v>36.0</v>
      </c>
      <c r="E745" s="2">
        <v>9329.61938889</v>
      </c>
      <c r="F745" s="2">
        <v>0.448271470215</v>
      </c>
    </row>
    <row r="746">
      <c r="A746" s="2" t="s">
        <v>797</v>
      </c>
      <c r="B746" s="3" t="str">
        <f t="shared" si="1"/>
        <v>WASp-02m_m67_001</v>
      </c>
      <c r="C746" s="3" t="str">
        <f t="shared" si="2"/>
        <v>WASp</v>
      </c>
      <c r="D746" s="2">
        <v>100.0</v>
      </c>
      <c r="E746" s="2">
        <v>9935.100676</v>
      </c>
      <c r="F746" s="2">
        <v>0.713431582744</v>
      </c>
    </row>
    <row r="747">
      <c r="A747" s="2" t="s">
        <v>798</v>
      </c>
      <c r="B747" s="3" t="str">
        <f t="shared" si="1"/>
        <v>WASp-02m_m67_001</v>
      </c>
      <c r="C747" s="3" t="str">
        <f t="shared" si="2"/>
        <v>WASp</v>
      </c>
      <c r="D747" s="2">
        <v>28.0</v>
      </c>
      <c r="E747" s="2">
        <v>8684.11601429</v>
      </c>
      <c r="F747" s="2">
        <v>0.347719433392</v>
      </c>
    </row>
    <row r="748">
      <c r="A748" s="2" t="s">
        <v>799</v>
      </c>
      <c r="B748" s="3" t="str">
        <f t="shared" si="1"/>
        <v>WASp-02m_m67_001</v>
      </c>
      <c r="C748" s="3" t="str">
        <f t="shared" si="2"/>
        <v>WASp</v>
      </c>
      <c r="D748" s="2">
        <v>20.0</v>
      </c>
      <c r="E748" s="2">
        <v>10098.46276</v>
      </c>
      <c r="F748" s="2">
        <v>0.419510691942</v>
      </c>
    </row>
    <row r="749">
      <c r="A749" s="2" t="s">
        <v>800</v>
      </c>
      <c r="B749" s="3" t="str">
        <f t="shared" si="1"/>
        <v>WASp-02m_m67_001</v>
      </c>
      <c r="C749" s="3" t="str">
        <f t="shared" si="2"/>
        <v>WASp</v>
      </c>
      <c r="D749" s="2">
        <v>64.0</v>
      </c>
      <c r="E749" s="2">
        <v>10857.6858875</v>
      </c>
      <c r="F749" s="2">
        <v>0.625329722222</v>
      </c>
    </row>
    <row r="750">
      <c r="A750" s="2" t="s">
        <v>801</v>
      </c>
      <c r="B750" s="3" t="str">
        <f t="shared" si="1"/>
        <v>WASp-02m_m67_002</v>
      </c>
      <c r="C750" s="3" t="str">
        <f t="shared" si="2"/>
        <v>WASp</v>
      </c>
      <c r="D750" s="2">
        <v>64.0</v>
      </c>
      <c r="E750" s="2">
        <v>13177.2672875</v>
      </c>
      <c r="F750" s="2">
        <v>0.834250225039</v>
      </c>
    </row>
    <row r="751">
      <c r="A751" s="2" t="s">
        <v>802</v>
      </c>
      <c r="B751" s="3" t="str">
        <f t="shared" si="1"/>
        <v>WASp-02m_m67_002</v>
      </c>
      <c r="C751" s="3" t="str">
        <f t="shared" si="2"/>
        <v>WASp</v>
      </c>
      <c r="D751" s="2">
        <v>20.0</v>
      </c>
      <c r="E751" s="2">
        <v>12936.63824</v>
      </c>
      <c r="F751" s="2">
        <v>0.511998409256</v>
      </c>
    </row>
    <row r="752">
      <c r="A752" s="2" t="s">
        <v>803</v>
      </c>
      <c r="B752" s="3" t="str">
        <f t="shared" si="1"/>
        <v>WASp-02m_m67_002</v>
      </c>
      <c r="C752" s="3" t="str">
        <f t="shared" si="2"/>
        <v>WASp</v>
      </c>
      <c r="D752" s="2">
        <v>28.0</v>
      </c>
      <c r="E752" s="2">
        <v>17464.7311286</v>
      </c>
      <c r="F752" s="2">
        <v>0.334294513727</v>
      </c>
    </row>
    <row r="753">
      <c r="A753" s="2" t="s">
        <v>804</v>
      </c>
      <c r="B753" s="3" t="str">
        <f t="shared" si="1"/>
        <v>WASp-02m_m67_002</v>
      </c>
      <c r="C753" s="3" t="str">
        <f t="shared" si="2"/>
        <v>WASp</v>
      </c>
      <c r="D753" s="2">
        <v>16.0</v>
      </c>
      <c r="E753" s="2">
        <v>12584.58355</v>
      </c>
      <c r="F753" s="2">
        <v>0.227897012929</v>
      </c>
    </row>
    <row r="754">
      <c r="A754" s="2" t="s">
        <v>805</v>
      </c>
      <c r="B754" s="3" t="str">
        <f t="shared" si="1"/>
        <v>WASp-02m_m67_002</v>
      </c>
      <c r="C754" s="3" t="str">
        <f t="shared" si="2"/>
        <v>WASp</v>
      </c>
      <c r="D754" s="2">
        <v>20.0</v>
      </c>
      <c r="E754" s="2">
        <v>13994.66418</v>
      </c>
      <c r="F754" s="2">
        <v>0.233006341421</v>
      </c>
    </row>
    <row r="755">
      <c r="A755" s="2" t="s">
        <v>806</v>
      </c>
      <c r="B755" s="3" t="str">
        <f t="shared" si="1"/>
        <v>WASp-02m_m67_002</v>
      </c>
      <c r="C755" s="3" t="str">
        <f t="shared" si="2"/>
        <v>WASp</v>
      </c>
      <c r="D755" s="2">
        <v>28.0</v>
      </c>
      <c r="E755" s="2">
        <v>14099.2490714</v>
      </c>
      <c r="F755" s="2">
        <v>0.485830902433</v>
      </c>
    </row>
    <row r="756">
      <c r="A756" s="2" t="s">
        <v>807</v>
      </c>
      <c r="B756" s="3" t="str">
        <f t="shared" si="1"/>
        <v>WASp-02m_m67_002</v>
      </c>
      <c r="C756" s="3" t="str">
        <f t="shared" si="2"/>
        <v>WASp</v>
      </c>
      <c r="D756" s="2">
        <v>24.0</v>
      </c>
      <c r="E756" s="2">
        <v>11292.5918</v>
      </c>
      <c r="F756" s="2">
        <v>0.457519566057</v>
      </c>
    </row>
    <row r="757">
      <c r="A757" s="2" t="s">
        <v>808</v>
      </c>
      <c r="B757" s="3" t="str">
        <f t="shared" si="1"/>
        <v>WASp-02m_m67_002</v>
      </c>
      <c r="C757" s="3" t="str">
        <f t="shared" si="2"/>
        <v>WASp</v>
      </c>
      <c r="D757" s="2">
        <v>52.0</v>
      </c>
      <c r="E757" s="2">
        <v>11420.5917615</v>
      </c>
      <c r="F757" s="2">
        <v>0.732696805448</v>
      </c>
    </row>
    <row r="758">
      <c r="A758" s="2" t="s">
        <v>809</v>
      </c>
      <c r="B758" s="3" t="str">
        <f t="shared" si="1"/>
        <v>WASp-02m_m67_002</v>
      </c>
      <c r="C758" s="3" t="str">
        <f t="shared" si="2"/>
        <v>WASp</v>
      </c>
      <c r="D758" s="2">
        <v>64.0</v>
      </c>
      <c r="E758" s="2">
        <v>12986.41715</v>
      </c>
      <c r="F758" s="2">
        <v>0.753471861175</v>
      </c>
    </row>
    <row r="759">
      <c r="A759" s="2" t="s">
        <v>810</v>
      </c>
      <c r="B759" s="3" t="str">
        <f t="shared" si="1"/>
        <v>WASp-02m_m67_002</v>
      </c>
      <c r="C759" s="3" t="str">
        <f t="shared" si="2"/>
        <v>WASp</v>
      </c>
      <c r="D759" s="2">
        <v>16.0</v>
      </c>
      <c r="E759" s="2">
        <v>11622.7145</v>
      </c>
      <c r="F759" s="2">
        <v>0.339577815492</v>
      </c>
    </row>
    <row r="760">
      <c r="A760" s="2" t="s">
        <v>811</v>
      </c>
      <c r="B760" s="3" t="str">
        <f t="shared" si="1"/>
        <v>WASp-02m_m67_002</v>
      </c>
      <c r="C760" s="3" t="str">
        <f t="shared" si="2"/>
        <v>WASp</v>
      </c>
      <c r="D760" s="2">
        <v>44.0</v>
      </c>
      <c r="E760" s="2">
        <v>11249.4186364</v>
      </c>
      <c r="F760" s="2">
        <v>0.40734663258</v>
      </c>
    </row>
    <row r="761">
      <c r="A761" s="2" t="s">
        <v>812</v>
      </c>
      <c r="B761" s="3" t="str">
        <f t="shared" si="1"/>
        <v>WASp-02m_m67_003</v>
      </c>
      <c r="C761" s="3" t="str">
        <f t="shared" si="2"/>
        <v>WASp</v>
      </c>
      <c r="D761" s="2">
        <v>44.0</v>
      </c>
      <c r="E761" s="2">
        <v>18589.4241182</v>
      </c>
      <c r="F761" s="2">
        <v>0.346145747124</v>
      </c>
    </row>
    <row r="762">
      <c r="A762" s="2" t="s">
        <v>813</v>
      </c>
      <c r="B762" s="3" t="str">
        <f t="shared" si="1"/>
        <v>WASp-02m_m67_003</v>
      </c>
      <c r="C762" s="3" t="str">
        <f t="shared" si="2"/>
        <v>WASp</v>
      </c>
      <c r="D762" s="2">
        <v>20.0</v>
      </c>
      <c r="E762" s="2">
        <v>16803.34294</v>
      </c>
      <c r="F762" s="2">
        <v>0.129608204021</v>
      </c>
    </row>
    <row r="763">
      <c r="A763" s="2" t="s">
        <v>814</v>
      </c>
      <c r="B763" s="3" t="str">
        <f t="shared" si="1"/>
        <v>WASp-02m_m67_003</v>
      </c>
      <c r="C763" s="3" t="str">
        <f t="shared" si="2"/>
        <v>WASp</v>
      </c>
      <c r="D763" s="2">
        <v>20.0</v>
      </c>
      <c r="E763" s="2">
        <v>17378.94206</v>
      </c>
      <c r="F763" s="2">
        <v>0.602503372406</v>
      </c>
    </row>
    <row r="764">
      <c r="A764" s="2" t="s">
        <v>815</v>
      </c>
      <c r="B764" s="3" t="str">
        <f t="shared" si="1"/>
        <v>WASp-02m_m67_003</v>
      </c>
      <c r="C764" s="3" t="str">
        <f t="shared" si="2"/>
        <v>WASp</v>
      </c>
      <c r="D764" s="2">
        <v>16.0</v>
      </c>
      <c r="E764" s="2">
        <v>17308.397225</v>
      </c>
      <c r="F764" s="2">
        <v>0.214995822642</v>
      </c>
    </row>
    <row r="765">
      <c r="A765" s="2" t="s">
        <v>816</v>
      </c>
      <c r="B765" s="3" t="str">
        <f t="shared" si="1"/>
        <v>WASp-02m_m67_003</v>
      </c>
      <c r="C765" s="3" t="str">
        <f t="shared" si="2"/>
        <v>WASp</v>
      </c>
      <c r="D765" s="2">
        <v>28.0</v>
      </c>
      <c r="E765" s="2">
        <v>15892.3812857</v>
      </c>
      <c r="F765" s="2">
        <v>0.370637413872</v>
      </c>
    </row>
    <row r="766">
      <c r="A766" s="2" t="s">
        <v>817</v>
      </c>
      <c r="B766" s="3" t="str">
        <f t="shared" si="1"/>
        <v>WASp-02m_m67_003</v>
      </c>
      <c r="C766" s="3" t="str">
        <f t="shared" si="2"/>
        <v>WASp</v>
      </c>
      <c r="D766" s="2">
        <v>28.0</v>
      </c>
      <c r="E766" s="2">
        <v>18149.1141286</v>
      </c>
      <c r="F766" s="2">
        <v>0.48916190824</v>
      </c>
    </row>
    <row r="767">
      <c r="A767" s="2" t="s">
        <v>818</v>
      </c>
      <c r="B767" s="3" t="str">
        <f t="shared" si="1"/>
        <v>WASp-02m_m67_003</v>
      </c>
      <c r="C767" s="3" t="str">
        <f t="shared" si="2"/>
        <v>WASp</v>
      </c>
      <c r="D767" s="2">
        <v>16.0</v>
      </c>
      <c r="E767" s="2">
        <v>18037.8826</v>
      </c>
      <c r="F767" s="2">
        <v>0.205530553791</v>
      </c>
    </row>
    <row r="768">
      <c r="A768" s="2" t="s">
        <v>819</v>
      </c>
      <c r="B768" s="3" t="str">
        <f t="shared" si="1"/>
        <v>WASP-03f_m67_001</v>
      </c>
      <c r="C768" s="3" t="str">
        <f t="shared" si="2"/>
        <v>WASP</v>
      </c>
      <c r="D768" s="2">
        <v>20.0</v>
      </c>
      <c r="E768" s="2">
        <v>11078.67054</v>
      </c>
      <c r="F768" s="2">
        <v>0.267916659249</v>
      </c>
    </row>
    <row r="769">
      <c r="A769" s="2" t="s">
        <v>820</v>
      </c>
      <c r="B769" s="3" t="str">
        <f t="shared" si="1"/>
        <v>WASP-03f_m67_001</v>
      </c>
      <c r="C769" s="3" t="str">
        <f t="shared" si="2"/>
        <v>WASP</v>
      </c>
      <c r="D769" s="2">
        <v>72.0</v>
      </c>
      <c r="E769" s="2">
        <v>13994.1721222</v>
      </c>
      <c r="F769" s="2">
        <v>0.742998264505</v>
      </c>
    </row>
    <row r="770">
      <c r="A770" s="2" t="s">
        <v>821</v>
      </c>
      <c r="B770" s="3" t="str">
        <f t="shared" si="1"/>
        <v>WASP-03f_m67_001</v>
      </c>
      <c r="C770" s="3" t="str">
        <f t="shared" si="2"/>
        <v>WASP</v>
      </c>
      <c r="D770" s="2">
        <v>20.0</v>
      </c>
      <c r="E770" s="2">
        <v>12584.96332</v>
      </c>
      <c r="F770" s="2">
        <v>0.373915003194</v>
      </c>
    </row>
    <row r="771">
      <c r="A771" s="2" t="s">
        <v>822</v>
      </c>
      <c r="B771" s="3" t="str">
        <f t="shared" si="1"/>
        <v>WASP-03f_m67_001</v>
      </c>
      <c r="C771" s="3" t="str">
        <f t="shared" si="2"/>
        <v>WASP</v>
      </c>
      <c r="D771" s="2">
        <v>136.0</v>
      </c>
      <c r="E771" s="2">
        <v>19897.9283176</v>
      </c>
      <c r="F771" s="2">
        <v>0.627683374903</v>
      </c>
    </row>
    <row r="772">
      <c r="A772" s="2" t="s">
        <v>823</v>
      </c>
      <c r="B772" s="3" t="str">
        <f t="shared" si="1"/>
        <v>WASP-03f_m67_001</v>
      </c>
      <c r="C772" s="3" t="str">
        <f t="shared" si="2"/>
        <v>WASP</v>
      </c>
      <c r="D772" s="2">
        <v>20.0</v>
      </c>
      <c r="E772" s="2">
        <v>12229.59996</v>
      </c>
      <c r="F772" s="2">
        <v>0.390201160758</v>
      </c>
    </row>
    <row r="773">
      <c r="A773" s="2" t="s">
        <v>824</v>
      </c>
      <c r="B773" s="3" t="str">
        <f t="shared" si="1"/>
        <v>WASP-03f_m67_001</v>
      </c>
      <c r="C773" s="3" t="str">
        <f t="shared" si="2"/>
        <v>WASP</v>
      </c>
      <c r="D773" s="2">
        <v>260.0</v>
      </c>
      <c r="E773" s="2">
        <v>25697.9914692</v>
      </c>
      <c r="F773" s="2">
        <v>0.983763463782</v>
      </c>
    </row>
    <row r="774">
      <c r="A774" s="2" t="s">
        <v>825</v>
      </c>
      <c r="B774" s="3" t="str">
        <f t="shared" si="1"/>
        <v>WASP-03f_m67_001</v>
      </c>
      <c r="C774" s="3" t="str">
        <f t="shared" si="2"/>
        <v>WASP</v>
      </c>
      <c r="D774" s="2">
        <v>64.0</v>
      </c>
      <c r="E774" s="2">
        <v>11915.68165</v>
      </c>
      <c r="F774" s="2">
        <v>0.547675314907</v>
      </c>
    </row>
    <row r="775">
      <c r="A775" s="2" t="s">
        <v>826</v>
      </c>
      <c r="B775" s="3" t="str">
        <f t="shared" si="1"/>
        <v>WASP-03f_m67_001</v>
      </c>
      <c r="C775" s="3" t="str">
        <f t="shared" si="2"/>
        <v>WASP</v>
      </c>
      <c r="D775" s="2">
        <v>16.0</v>
      </c>
      <c r="E775" s="2">
        <v>15143.6859</v>
      </c>
      <c r="F775" s="2">
        <v>0.370319144033</v>
      </c>
    </row>
    <row r="776">
      <c r="A776" s="2" t="s">
        <v>827</v>
      </c>
      <c r="B776" s="3" t="str">
        <f t="shared" si="1"/>
        <v>WASP-03f_m67_001</v>
      </c>
      <c r="C776" s="3" t="str">
        <f t="shared" si="2"/>
        <v>WASP</v>
      </c>
      <c r="D776" s="2">
        <v>32.0</v>
      </c>
      <c r="E776" s="2">
        <v>17957.2084875</v>
      </c>
      <c r="F776" s="2">
        <v>0.220323665716</v>
      </c>
    </row>
    <row r="777">
      <c r="A777" s="2" t="s">
        <v>828</v>
      </c>
      <c r="B777" s="3" t="str">
        <f t="shared" si="1"/>
        <v>WASP-03f_m67_001</v>
      </c>
      <c r="C777" s="3" t="str">
        <f t="shared" si="2"/>
        <v>WASP</v>
      </c>
      <c r="D777" s="2">
        <v>156.0</v>
      </c>
      <c r="E777" s="2">
        <v>15361.1993667</v>
      </c>
      <c r="F777" s="2">
        <v>0.870877272059</v>
      </c>
    </row>
    <row r="778">
      <c r="A778" s="2" t="s">
        <v>829</v>
      </c>
      <c r="B778" s="3" t="str">
        <f t="shared" si="1"/>
        <v>WASP-03f_m67_001</v>
      </c>
      <c r="C778" s="3" t="str">
        <f t="shared" si="2"/>
        <v>WASP</v>
      </c>
      <c r="D778" s="2">
        <v>84.0</v>
      </c>
      <c r="E778" s="2">
        <v>20171.2288619</v>
      </c>
      <c r="F778" s="2">
        <v>1.1011107232</v>
      </c>
    </row>
    <row r="779">
      <c r="A779" s="2" t="s">
        <v>830</v>
      </c>
      <c r="B779" s="3" t="str">
        <f t="shared" si="1"/>
        <v>WASP-03f_m67_001</v>
      </c>
      <c r="C779" s="3" t="str">
        <f t="shared" si="2"/>
        <v>WASP</v>
      </c>
      <c r="D779" s="2">
        <v>72.0</v>
      </c>
      <c r="E779" s="2">
        <v>15710.9715944</v>
      </c>
      <c r="F779" s="2">
        <v>0.355398325714</v>
      </c>
    </row>
    <row r="780">
      <c r="A780" s="2" t="s">
        <v>831</v>
      </c>
      <c r="B780" s="3" t="str">
        <f t="shared" si="1"/>
        <v>WASP-03f_m67_001</v>
      </c>
      <c r="C780" s="3" t="str">
        <f t="shared" si="2"/>
        <v>WASP</v>
      </c>
      <c r="D780" s="2">
        <v>56.0</v>
      </c>
      <c r="E780" s="2">
        <v>14085.2303643</v>
      </c>
      <c r="F780" s="2">
        <v>0.450891099098</v>
      </c>
    </row>
    <row r="781">
      <c r="A781" s="2" t="s">
        <v>832</v>
      </c>
      <c r="B781" s="3" t="str">
        <f t="shared" si="1"/>
        <v>WASP-03f_m67_001</v>
      </c>
      <c r="C781" s="3" t="str">
        <f t="shared" si="2"/>
        <v>WASP</v>
      </c>
      <c r="D781" s="2">
        <v>60.0</v>
      </c>
      <c r="E781" s="2">
        <v>27817.80612</v>
      </c>
      <c r="F781" s="2">
        <v>0.722276117438</v>
      </c>
    </row>
    <row r="782">
      <c r="A782" s="2" t="s">
        <v>833</v>
      </c>
      <c r="B782" s="3" t="str">
        <f t="shared" si="1"/>
        <v>WASP-03f_m67_001</v>
      </c>
      <c r="C782" s="3" t="str">
        <f t="shared" si="2"/>
        <v>WASP</v>
      </c>
      <c r="D782" s="2">
        <v>20.0</v>
      </c>
      <c r="E782" s="2">
        <v>14821.52432</v>
      </c>
      <c r="F782" s="2">
        <v>0.377664650352</v>
      </c>
    </row>
    <row r="783">
      <c r="A783" s="2" t="s">
        <v>834</v>
      </c>
      <c r="B783" s="3" t="str">
        <f t="shared" si="1"/>
        <v>WASP-03f_m67_001</v>
      </c>
      <c r="C783" s="3" t="str">
        <f t="shared" si="2"/>
        <v>WASP</v>
      </c>
      <c r="D783" s="2">
        <v>24.0</v>
      </c>
      <c r="E783" s="2">
        <v>15187.8907833</v>
      </c>
      <c r="F783" s="2">
        <v>0.7290136832</v>
      </c>
    </row>
    <row r="784">
      <c r="A784" s="2" t="s">
        <v>835</v>
      </c>
      <c r="B784" s="3" t="str">
        <f t="shared" si="1"/>
        <v>WASP-03f_m67_001</v>
      </c>
      <c r="C784" s="3" t="str">
        <f t="shared" si="2"/>
        <v>WASP</v>
      </c>
      <c r="D784" s="2">
        <v>16.0</v>
      </c>
      <c r="E784" s="2">
        <v>14031.229975</v>
      </c>
      <c r="F784" s="2">
        <v>0.422316241025</v>
      </c>
    </row>
    <row r="785">
      <c r="A785" s="2" t="s">
        <v>836</v>
      </c>
      <c r="B785" s="3" t="str">
        <f t="shared" si="1"/>
        <v>WASP-03f_m67_001</v>
      </c>
      <c r="C785" s="3" t="str">
        <f t="shared" si="2"/>
        <v>WASP</v>
      </c>
      <c r="D785" s="2">
        <v>240.0</v>
      </c>
      <c r="E785" s="2">
        <v>24071.0821033</v>
      </c>
      <c r="F785" s="2">
        <v>1.38180719326</v>
      </c>
    </row>
    <row r="786">
      <c r="A786" s="2" t="s">
        <v>837</v>
      </c>
      <c r="B786" s="3" t="str">
        <f t="shared" si="1"/>
        <v>WASP-03f_m67_001</v>
      </c>
      <c r="C786" s="3" t="str">
        <f t="shared" si="2"/>
        <v>WASP</v>
      </c>
      <c r="D786" s="2">
        <v>224.0</v>
      </c>
      <c r="E786" s="2">
        <v>19950.0056554</v>
      </c>
      <c r="F786" s="2">
        <v>1.4298528879</v>
      </c>
    </row>
    <row r="787">
      <c r="A787" s="2" t="s">
        <v>838</v>
      </c>
      <c r="B787" s="3" t="str">
        <f t="shared" si="1"/>
        <v>WASP-03f_m67_001</v>
      </c>
      <c r="C787" s="3" t="str">
        <f t="shared" si="2"/>
        <v>WASP</v>
      </c>
      <c r="D787" s="2">
        <v>40.0</v>
      </c>
      <c r="E787" s="2">
        <v>14256.43473</v>
      </c>
      <c r="F787" s="2">
        <v>0.77433742791</v>
      </c>
    </row>
    <row r="788">
      <c r="A788" s="2" t="s">
        <v>839</v>
      </c>
      <c r="B788" s="3" t="str">
        <f t="shared" si="1"/>
        <v>WASP-03f_m67_002</v>
      </c>
      <c r="C788" s="3" t="str">
        <f t="shared" si="2"/>
        <v>WASP</v>
      </c>
      <c r="D788" s="2">
        <v>356.0</v>
      </c>
      <c r="E788" s="2">
        <v>20636.1341888</v>
      </c>
      <c r="F788" s="2">
        <v>1.1142088673</v>
      </c>
    </row>
    <row r="789">
      <c r="A789" s="2" t="s">
        <v>840</v>
      </c>
      <c r="B789" s="3" t="str">
        <f t="shared" si="1"/>
        <v>WASP-03f_m67_002</v>
      </c>
      <c r="C789" s="3" t="str">
        <f t="shared" si="2"/>
        <v>WASP</v>
      </c>
      <c r="D789" s="2">
        <v>48.0</v>
      </c>
      <c r="E789" s="2">
        <v>13216.8901083</v>
      </c>
      <c r="F789" s="2">
        <v>0.565742246377</v>
      </c>
    </row>
    <row r="790">
      <c r="A790" s="2" t="s">
        <v>841</v>
      </c>
      <c r="B790" s="3" t="str">
        <f t="shared" si="1"/>
        <v>WASP-03f_m67_002</v>
      </c>
      <c r="C790" s="3" t="str">
        <f t="shared" si="2"/>
        <v>WASP</v>
      </c>
      <c r="D790" s="2">
        <v>44.0</v>
      </c>
      <c r="E790" s="2">
        <v>16677.5333727</v>
      </c>
      <c r="F790" s="2">
        <v>0.714781420824</v>
      </c>
    </row>
    <row r="791">
      <c r="A791" s="2" t="s">
        <v>842</v>
      </c>
      <c r="B791" s="3" t="str">
        <f t="shared" si="1"/>
        <v>WASP-03f_m67_002</v>
      </c>
      <c r="C791" s="3" t="str">
        <f t="shared" si="2"/>
        <v>WASP</v>
      </c>
      <c r="D791" s="2">
        <v>28.0</v>
      </c>
      <c r="E791" s="2">
        <v>13727.2044429</v>
      </c>
      <c r="F791" s="2">
        <v>0.503198705079</v>
      </c>
    </row>
    <row r="792">
      <c r="A792" s="2" t="s">
        <v>843</v>
      </c>
      <c r="B792" s="3" t="str">
        <f t="shared" si="1"/>
        <v>WASP-03f_m67_002</v>
      </c>
      <c r="C792" s="3" t="str">
        <f t="shared" si="2"/>
        <v>WASP</v>
      </c>
      <c r="D792" s="2">
        <v>16.0</v>
      </c>
      <c r="E792" s="2">
        <v>10876.44635</v>
      </c>
      <c r="F792" s="2">
        <v>0.323320760002</v>
      </c>
    </row>
    <row r="793">
      <c r="A793" s="2" t="s">
        <v>844</v>
      </c>
      <c r="B793" s="3" t="str">
        <f t="shared" si="1"/>
        <v>WASP-03f_m67_002</v>
      </c>
      <c r="C793" s="3" t="str">
        <f t="shared" si="2"/>
        <v>WASP</v>
      </c>
      <c r="D793" s="2">
        <v>24.0</v>
      </c>
      <c r="E793" s="2">
        <v>12404.2483333</v>
      </c>
      <c r="F793" s="2">
        <v>0.382471800992</v>
      </c>
    </row>
    <row r="794">
      <c r="A794" s="2" t="s">
        <v>845</v>
      </c>
      <c r="B794" s="3" t="str">
        <f t="shared" si="1"/>
        <v>WASP-03f_m67_002</v>
      </c>
      <c r="C794" s="3" t="str">
        <f t="shared" si="2"/>
        <v>WASP</v>
      </c>
      <c r="D794" s="2">
        <v>104.0</v>
      </c>
      <c r="E794" s="2">
        <v>20986.7264885</v>
      </c>
      <c r="F794" s="2">
        <v>1.11347064121</v>
      </c>
    </row>
    <row r="795">
      <c r="A795" s="2" t="s">
        <v>846</v>
      </c>
      <c r="B795" s="3" t="str">
        <f t="shared" si="1"/>
        <v>WASP-03f_m67_002</v>
      </c>
      <c r="C795" s="3" t="str">
        <f t="shared" si="2"/>
        <v>WASP</v>
      </c>
      <c r="D795" s="2">
        <v>28.0</v>
      </c>
      <c r="E795" s="2">
        <v>12498.0090286</v>
      </c>
      <c r="F795" s="2">
        <v>0.457122305396</v>
      </c>
    </row>
    <row r="796">
      <c r="A796" s="2" t="s">
        <v>847</v>
      </c>
      <c r="B796" s="3" t="str">
        <f t="shared" si="1"/>
        <v>WASP-03f_m67_002</v>
      </c>
      <c r="C796" s="3" t="str">
        <f t="shared" si="2"/>
        <v>WASP</v>
      </c>
      <c r="D796" s="2">
        <v>16.0</v>
      </c>
      <c r="E796" s="2">
        <v>14645.5663</v>
      </c>
      <c r="F796" s="2">
        <v>0.196571538514</v>
      </c>
    </row>
    <row r="797">
      <c r="A797" s="2" t="s">
        <v>848</v>
      </c>
      <c r="B797" s="3" t="str">
        <f t="shared" si="1"/>
        <v>WASP-03f_m67_002</v>
      </c>
      <c r="C797" s="3" t="str">
        <f t="shared" si="2"/>
        <v>WASP</v>
      </c>
      <c r="D797" s="2">
        <v>40.0</v>
      </c>
      <c r="E797" s="2">
        <v>11965.78192</v>
      </c>
      <c r="F797" s="2">
        <v>0.41961335528</v>
      </c>
    </row>
    <row r="798">
      <c r="A798" s="2" t="s">
        <v>849</v>
      </c>
      <c r="B798" s="3" t="str">
        <f t="shared" si="1"/>
        <v>WASP-03f_m67_002</v>
      </c>
      <c r="C798" s="3" t="str">
        <f t="shared" si="2"/>
        <v>WASP</v>
      </c>
      <c r="D798" s="2">
        <v>68.0</v>
      </c>
      <c r="E798" s="2">
        <v>17404.3307941</v>
      </c>
      <c r="F798" s="2">
        <v>0.803605502874</v>
      </c>
    </row>
    <row r="799">
      <c r="A799" s="2" t="s">
        <v>850</v>
      </c>
      <c r="B799" s="3" t="str">
        <f t="shared" si="1"/>
        <v>WASP-03f_m67_002</v>
      </c>
      <c r="C799" s="3" t="str">
        <f t="shared" si="2"/>
        <v>WASP</v>
      </c>
      <c r="D799" s="2">
        <v>16.0</v>
      </c>
      <c r="E799" s="2">
        <v>11162.26045</v>
      </c>
      <c r="F799" s="2">
        <v>0.162537490334</v>
      </c>
    </row>
    <row r="800">
      <c r="A800" s="2" t="s">
        <v>851</v>
      </c>
      <c r="B800" s="3" t="str">
        <f t="shared" si="1"/>
        <v>WASP-03f_m67_002</v>
      </c>
      <c r="C800" s="3" t="str">
        <f t="shared" si="2"/>
        <v>WASP</v>
      </c>
      <c r="D800" s="2">
        <v>204.0</v>
      </c>
      <c r="E800" s="2">
        <v>23715.8711627</v>
      </c>
      <c r="F800" s="2">
        <v>0.851006680779</v>
      </c>
    </row>
    <row r="801">
      <c r="A801" s="2" t="s">
        <v>852</v>
      </c>
      <c r="B801" s="3" t="str">
        <f t="shared" si="1"/>
        <v>WASP-03f_m67_002</v>
      </c>
      <c r="C801" s="3" t="str">
        <f t="shared" si="2"/>
        <v>WASP</v>
      </c>
      <c r="D801" s="2">
        <v>20.0</v>
      </c>
      <c r="E801" s="2">
        <v>12007.65148</v>
      </c>
      <c r="F801" s="2">
        <v>0.573167268509</v>
      </c>
    </row>
    <row r="802">
      <c r="A802" s="2" t="s">
        <v>853</v>
      </c>
      <c r="B802" s="3" t="str">
        <f t="shared" si="1"/>
        <v>WASP-03f_m67_002</v>
      </c>
      <c r="C802" s="3" t="str">
        <f t="shared" si="2"/>
        <v>WASP</v>
      </c>
      <c r="D802" s="2">
        <v>24.0</v>
      </c>
      <c r="E802" s="2">
        <v>14655.418</v>
      </c>
      <c r="F802" s="2">
        <v>0.569256912358</v>
      </c>
    </row>
    <row r="803">
      <c r="A803" s="2" t="s">
        <v>854</v>
      </c>
      <c r="B803" s="3" t="str">
        <f t="shared" si="1"/>
        <v>WASP-03f_m67_002</v>
      </c>
      <c r="C803" s="3" t="str">
        <f t="shared" si="2"/>
        <v>WASP</v>
      </c>
      <c r="D803" s="2">
        <v>84.0</v>
      </c>
      <c r="E803" s="2">
        <v>26038.0881286</v>
      </c>
      <c r="F803" s="2">
        <v>1.40164056285</v>
      </c>
    </row>
    <row r="804">
      <c r="A804" s="2" t="s">
        <v>855</v>
      </c>
      <c r="B804" s="3" t="str">
        <f t="shared" si="1"/>
        <v>WASP-03f_m67_002</v>
      </c>
      <c r="C804" s="3" t="str">
        <f t="shared" si="2"/>
        <v>WASP</v>
      </c>
      <c r="D804" s="2">
        <v>28.0</v>
      </c>
      <c r="E804" s="2">
        <v>12557.9649143</v>
      </c>
      <c r="F804" s="2">
        <v>0.320181353224</v>
      </c>
    </row>
    <row r="805">
      <c r="A805" s="2" t="s">
        <v>856</v>
      </c>
      <c r="B805" s="3" t="str">
        <f t="shared" si="1"/>
        <v>WASP-03f_m67_002</v>
      </c>
      <c r="C805" s="3" t="str">
        <f t="shared" si="2"/>
        <v>WASP</v>
      </c>
      <c r="D805" s="2">
        <v>32.0</v>
      </c>
      <c r="E805" s="2">
        <v>13753.027675</v>
      </c>
      <c r="F805" s="2">
        <v>0.438700665961</v>
      </c>
    </row>
    <row r="806">
      <c r="A806" s="2" t="s">
        <v>857</v>
      </c>
      <c r="B806" s="3" t="str">
        <f t="shared" si="1"/>
        <v>WASP-03f_m67_002</v>
      </c>
      <c r="C806" s="3" t="str">
        <f t="shared" si="2"/>
        <v>WASP</v>
      </c>
      <c r="D806" s="2">
        <v>24.0</v>
      </c>
      <c r="E806" s="2">
        <v>13908.69645</v>
      </c>
      <c r="F806" s="2">
        <v>0.3371927137</v>
      </c>
    </row>
    <row r="807">
      <c r="A807" s="2" t="s">
        <v>858</v>
      </c>
      <c r="B807" s="3" t="str">
        <f t="shared" si="1"/>
        <v>WASP-03f_m67_002</v>
      </c>
      <c r="C807" s="3" t="str">
        <f t="shared" si="2"/>
        <v>WASP</v>
      </c>
      <c r="D807" s="2">
        <v>88.0</v>
      </c>
      <c r="E807" s="2">
        <v>18745.6055864</v>
      </c>
      <c r="F807" s="2">
        <v>0.687946321104</v>
      </c>
    </row>
    <row r="808">
      <c r="A808" s="2" t="s">
        <v>859</v>
      </c>
      <c r="B808" s="3" t="str">
        <f t="shared" si="1"/>
        <v>WASP-03f_m67_002</v>
      </c>
      <c r="C808" s="3" t="str">
        <f t="shared" si="2"/>
        <v>WASP</v>
      </c>
      <c r="D808" s="2">
        <v>24.0</v>
      </c>
      <c r="E808" s="2">
        <v>10342.99275</v>
      </c>
      <c r="F808" s="2">
        <v>0.438480187468</v>
      </c>
    </row>
    <row r="809">
      <c r="A809" s="2" t="s">
        <v>860</v>
      </c>
      <c r="B809" s="3" t="str">
        <f t="shared" si="1"/>
        <v>WASP-03f_m67_002</v>
      </c>
      <c r="C809" s="3" t="str">
        <f t="shared" si="2"/>
        <v>WASP</v>
      </c>
      <c r="D809" s="2">
        <v>40.0</v>
      </c>
      <c r="E809" s="2">
        <v>13783.26118</v>
      </c>
      <c r="F809" s="2">
        <v>0.457128347038</v>
      </c>
    </row>
    <row r="810">
      <c r="A810" s="2" t="s">
        <v>861</v>
      </c>
      <c r="B810" s="3" t="str">
        <f t="shared" si="1"/>
        <v>WASP-03f_m67_002</v>
      </c>
      <c r="C810" s="3" t="str">
        <f t="shared" si="2"/>
        <v>WASP</v>
      </c>
      <c r="D810" s="2">
        <v>100.0</v>
      </c>
      <c r="E810" s="2">
        <v>23457.756384</v>
      </c>
      <c r="F810" s="2">
        <v>0.916301092404</v>
      </c>
    </row>
    <row r="811">
      <c r="A811" s="2" t="s">
        <v>862</v>
      </c>
      <c r="B811" s="3" t="str">
        <f t="shared" si="1"/>
        <v>WASP-03f_m67_002</v>
      </c>
      <c r="C811" s="3" t="str">
        <f t="shared" si="2"/>
        <v>WASP</v>
      </c>
      <c r="D811" s="2">
        <v>68.0</v>
      </c>
      <c r="E811" s="2">
        <v>14609.9883294</v>
      </c>
      <c r="F811" s="2">
        <v>0.553725890644</v>
      </c>
    </row>
    <row r="812">
      <c r="A812" s="2" t="s">
        <v>863</v>
      </c>
      <c r="B812" s="3" t="str">
        <f t="shared" si="1"/>
        <v>WASP-03f_m67_002</v>
      </c>
      <c r="C812" s="3" t="str">
        <f t="shared" si="2"/>
        <v>WASP</v>
      </c>
      <c r="D812" s="2">
        <v>56.0</v>
      </c>
      <c r="E812" s="2">
        <v>16379.6992286</v>
      </c>
      <c r="F812" s="2">
        <v>0.518088383772</v>
      </c>
    </row>
    <row r="813">
      <c r="A813" s="2" t="s">
        <v>864</v>
      </c>
      <c r="B813" s="3" t="str">
        <f t="shared" si="1"/>
        <v>WASP-03f_m67_002</v>
      </c>
      <c r="C813" s="3" t="str">
        <f t="shared" si="2"/>
        <v>WASP</v>
      </c>
      <c r="D813" s="2">
        <v>48.0</v>
      </c>
      <c r="E813" s="2">
        <v>14599.8518833</v>
      </c>
      <c r="F813" s="2">
        <v>0.545112194534</v>
      </c>
    </row>
    <row r="814">
      <c r="A814" s="2" t="s">
        <v>865</v>
      </c>
      <c r="B814" s="3" t="str">
        <f t="shared" si="1"/>
        <v>WASP-03f_m67_002</v>
      </c>
      <c r="C814" s="3" t="str">
        <f t="shared" si="2"/>
        <v>WASP</v>
      </c>
      <c r="D814" s="2">
        <v>48.0</v>
      </c>
      <c r="E814" s="2">
        <v>14987.6880333</v>
      </c>
      <c r="F814" s="2">
        <v>0.750539834762</v>
      </c>
    </row>
    <row r="815">
      <c r="A815" s="2" t="s">
        <v>866</v>
      </c>
      <c r="B815" s="3" t="str">
        <f t="shared" si="1"/>
        <v>WASP-03f_m67_002</v>
      </c>
      <c r="C815" s="3" t="str">
        <f t="shared" si="2"/>
        <v>WASP</v>
      </c>
      <c r="D815" s="2">
        <v>60.0</v>
      </c>
      <c r="E815" s="2">
        <v>24033.02652</v>
      </c>
      <c r="F815" s="2">
        <v>0.993656877969</v>
      </c>
    </row>
    <row r="816">
      <c r="A816" s="2" t="s">
        <v>867</v>
      </c>
      <c r="B816" s="3" t="str">
        <f t="shared" si="1"/>
        <v>WASP-03f_m67_002</v>
      </c>
      <c r="C816" s="3" t="str">
        <f t="shared" si="2"/>
        <v>WASP</v>
      </c>
      <c r="D816" s="2">
        <v>16.0</v>
      </c>
      <c r="E816" s="2">
        <v>13867.302225</v>
      </c>
      <c r="F816" s="2">
        <v>0.1617826282</v>
      </c>
    </row>
    <row r="817">
      <c r="A817" s="2" t="s">
        <v>868</v>
      </c>
      <c r="B817" s="3" t="str">
        <f t="shared" si="1"/>
        <v>WASP-03f_m67_002</v>
      </c>
      <c r="C817" s="3" t="str">
        <f t="shared" si="2"/>
        <v>WASP</v>
      </c>
      <c r="D817" s="2">
        <v>24.0</v>
      </c>
      <c r="E817" s="2">
        <v>14979.4972</v>
      </c>
      <c r="F817" s="2">
        <v>0.186177544063</v>
      </c>
    </row>
    <row r="818">
      <c r="A818" s="2" t="s">
        <v>869</v>
      </c>
      <c r="B818" s="3" t="str">
        <f t="shared" si="1"/>
        <v>WASP-03f_m67_002</v>
      </c>
      <c r="C818" s="3" t="str">
        <f t="shared" si="2"/>
        <v>WASP</v>
      </c>
      <c r="D818" s="2">
        <v>24.0</v>
      </c>
      <c r="E818" s="2">
        <v>13512.5311167</v>
      </c>
      <c r="F818" s="2">
        <v>0.306808544173</v>
      </c>
    </row>
    <row r="819">
      <c r="A819" s="2" t="s">
        <v>870</v>
      </c>
      <c r="B819" s="3" t="str">
        <f t="shared" si="1"/>
        <v>WASP-03f_m67_002</v>
      </c>
      <c r="C819" s="3" t="str">
        <f t="shared" si="2"/>
        <v>WASP</v>
      </c>
      <c r="D819" s="2">
        <v>56.0</v>
      </c>
      <c r="E819" s="2">
        <v>15066.3990714</v>
      </c>
      <c r="F819" s="2">
        <v>0.529951261887</v>
      </c>
    </row>
    <row r="820">
      <c r="A820" s="2" t="s">
        <v>871</v>
      </c>
      <c r="B820" s="3" t="str">
        <f t="shared" si="1"/>
        <v>WASP-03f_m67_002</v>
      </c>
      <c r="C820" s="3" t="str">
        <f t="shared" si="2"/>
        <v>WASP</v>
      </c>
      <c r="D820" s="2">
        <v>16.0</v>
      </c>
      <c r="E820" s="2">
        <v>14106.711575</v>
      </c>
      <c r="F820" s="2">
        <v>0.303855748181</v>
      </c>
    </row>
    <row r="821">
      <c r="A821" s="2" t="s">
        <v>872</v>
      </c>
      <c r="B821" s="3" t="str">
        <f t="shared" si="1"/>
        <v>WASP-03f_m67_002</v>
      </c>
      <c r="C821" s="3" t="str">
        <f t="shared" si="2"/>
        <v>WASP</v>
      </c>
      <c r="D821" s="2">
        <v>104.0</v>
      </c>
      <c r="E821" s="2">
        <v>24079.8132231</v>
      </c>
      <c r="F821" s="2">
        <v>1.0328381192</v>
      </c>
    </row>
    <row r="822">
      <c r="A822" s="2" t="s">
        <v>873</v>
      </c>
      <c r="B822" s="3" t="str">
        <f t="shared" si="1"/>
        <v>WASP-03f_m67_002</v>
      </c>
      <c r="C822" s="3" t="str">
        <f t="shared" si="2"/>
        <v>WASP</v>
      </c>
      <c r="D822" s="2">
        <v>24.0</v>
      </c>
      <c r="E822" s="2">
        <v>14110.7258167</v>
      </c>
      <c r="F822" s="2">
        <v>0.202185460696</v>
      </c>
    </row>
    <row r="823">
      <c r="A823" s="2" t="s">
        <v>874</v>
      </c>
      <c r="B823" s="3" t="str">
        <f t="shared" si="1"/>
        <v>WASP-03f_m67_002</v>
      </c>
      <c r="C823" s="3" t="str">
        <f t="shared" si="2"/>
        <v>WASP</v>
      </c>
      <c r="D823" s="2">
        <v>100.0</v>
      </c>
      <c r="E823" s="2">
        <v>18643.546068</v>
      </c>
      <c r="F823" s="2">
        <v>0.638454141534</v>
      </c>
    </row>
    <row r="824">
      <c r="A824" s="2" t="s">
        <v>875</v>
      </c>
      <c r="B824" s="3" t="str">
        <f t="shared" si="1"/>
        <v>WASP-03f_m67_002</v>
      </c>
      <c r="C824" s="3" t="str">
        <f t="shared" si="2"/>
        <v>WASP</v>
      </c>
      <c r="D824" s="2">
        <v>84.0</v>
      </c>
      <c r="E824" s="2">
        <v>18518.7062476</v>
      </c>
      <c r="F824" s="2">
        <v>0.714496726881</v>
      </c>
    </row>
    <row r="825">
      <c r="A825" s="2" t="s">
        <v>876</v>
      </c>
      <c r="B825" s="3" t="str">
        <f t="shared" si="1"/>
        <v>WASP-03f_m67_002</v>
      </c>
      <c r="C825" s="3" t="str">
        <f t="shared" si="2"/>
        <v>WASP</v>
      </c>
      <c r="D825" s="2">
        <v>24.0</v>
      </c>
      <c r="E825" s="2">
        <v>15703.2894667</v>
      </c>
      <c r="F825" s="2">
        <v>0.291408275299</v>
      </c>
    </row>
    <row r="826">
      <c r="A826" s="2" t="s">
        <v>877</v>
      </c>
      <c r="B826" s="3" t="str">
        <f t="shared" si="1"/>
        <v>WASP-03f_m67_002</v>
      </c>
      <c r="C826" s="3" t="str">
        <f t="shared" si="2"/>
        <v>WASP</v>
      </c>
      <c r="D826" s="2">
        <v>52.0</v>
      </c>
      <c r="E826" s="2">
        <v>22148.7848385</v>
      </c>
      <c r="F826" s="2">
        <v>0.737684998033</v>
      </c>
    </row>
    <row r="827">
      <c r="A827" s="2" t="s">
        <v>878</v>
      </c>
      <c r="B827" s="3" t="str">
        <f t="shared" si="1"/>
        <v>WASP-03f_m67_002</v>
      </c>
      <c r="C827" s="3" t="str">
        <f t="shared" si="2"/>
        <v>WASP</v>
      </c>
      <c r="D827" s="2">
        <v>16.0</v>
      </c>
      <c r="E827" s="2">
        <v>15617.972625</v>
      </c>
      <c r="F827" s="2">
        <v>0.359686499322</v>
      </c>
    </row>
    <row r="828">
      <c r="A828" s="2" t="s">
        <v>879</v>
      </c>
      <c r="B828" s="3" t="str">
        <f t="shared" si="1"/>
        <v>WASP-03f_m67_002</v>
      </c>
      <c r="C828" s="3" t="str">
        <f t="shared" si="2"/>
        <v>WASP</v>
      </c>
      <c r="D828" s="2">
        <v>28.0</v>
      </c>
      <c r="E828" s="2">
        <v>17688.1676286</v>
      </c>
      <c r="F828" s="2">
        <v>0.554075063387</v>
      </c>
    </row>
    <row r="829">
      <c r="A829" s="2" t="s">
        <v>880</v>
      </c>
      <c r="B829" s="3" t="str">
        <f t="shared" si="1"/>
        <v>WASP-03f_m67_002</v>
      </c>
      <c r="C829" s="3" t="str">
        <f t="shared" si="2"/>
        <v>WASP</v>
      </c>
      <c r="D829" s="2">
        <v>64.0</v>
      </c>
      <c r="E829" s="2">
        <v>19121.7740688</v>
      </c>
      <c r="F829" s="2">
        <v>0.489583611141</v>
      </c>
    </row>
    <row r="830">
      <c r="A830" s="2" t="s">
        <v>881</v>
      </c>
      <c r="B830" s="3" t="str">
        <f t="shared" si="1"/>
        <v>WASP-03f_m67_002</v>
      </c>
      <c r="C830" s="3" t="str">
        <f t="shared" si="2"/>
        <v>WASP</v>
      </c>
      <c r="D830" s="2">
        <v>252.0</v>
      </c>
      <c r="E830" s="2">
        <v>20162.5979524</v>
      </c>
      <c r="F830" s="2">
        <v>1.11708333188</v>
      </c>
    </row>
    <row r="831">
      <c r="A831" s="2" t="s">
        <v>882</v>
      </c>
      <c r="B831" s="3" t="str">
        <f t="shared" si="1"/>
        <v>WASP-03f_m67_002</v>
      </c>
      <c r="C831" s="3" t="str">
        <f t="shared" si="2"/>
        <v>WASP</v>
      </c>
      <c r="D831" s="2">
        <v>160.0</v>
      </c>
      <c r="E831" s="2">
        <v>22786.4936725</v>
      </c>
      <c r="F831" s="2">
        <v>0.940761892027</v>
      </c>
    </row>
    <row r="832">
      <c r="A832" s="2" t="s">
        <v>883</v>
      </c>
      <c r="B832" s="3" t="str">
        <f t="shared" si="1"/>
        <v>WASP-03f_m67_002</v>
      </c>
      <c r="C832" s="3" t="str">
        <f t="shared" si="2"/>
        <v>WASP</v>
      </c>
      <c r="D832" s="2">
        <v>344.0</v>
      </c>
      <c r="E832" s="2">
        <v>26682.5158349</v>
      </c>
      <c r="F832" s="2">
        <v>1.04831801368</v>
      </c>
    </row>
    <row r="833">
      <c r="A833" s="2" t="s">
        <v>884</v>
      </c>
      <c r="B833" s="3" t="str">
        <f t="shared" si="1"/>
        <v>WASP-03f_m67_002</v>
      </c>
      <c r="C833" s="3" t="str">
        <f t="shared" si="2"/>
        <v>WASP</v>
      </c>
      <c r="D833" s="2">
        <v>32.0</v>
      </c>
      <c r="E833" s="2">
        <v>13089.4056875</v>
      </c>
      <c r="F833" s="2">
        <v>0.535598060552</v>
      </c>
    </row>
    <row r="834">
      <c r="A834" s="2" t="s">
        <v>885</v>
      </c>
      <c r="B834" s="3" t="str">
        <f t="shared" si="1"/>
        <v>WASP-04m_m67_001</v>
      </c>
      <c r="C834" s="3" t="str">
        <f t="shared" si="2"/>
        <v>WASP</v>
      </c>
      <c r="D834" s="2">
        <v>132.0</v>
      </c>
      <c r="E834" s="2">
        <v>22598.2078939</v>
      </c>
      <c r="F834" s="2">
        <v>1.0393158524</v>
      </c>
    </row>
    <row r="835">
      <c r="A835" s="2" t="s">
        <v>886</v>
      </c>
      <c r="B835" s="3" t="str">
        <f t="shared" si="1"/>
        <v>WASP-04m_m67_001</v>
      </c>
      <c r="C835" s="3" t="str">
        <f t="shared" si="2"/>
        <v>WASP</v>
      </c>
      <c r="D835" s="2">
        <v>16.0</v>
      </c>
      <c r="E835" s="2">
        <v>9793.18185</v>
      </c>
      <c r="F835" s="2">
        <v>0.518637637674</v>
      </c>
    </row>
    <row r="836">
      <c r="A836" s="2" t="s">
        <v>887</v>
      </c>
      <c r="B836" s="3" t="str">
        <f t="shared" si="1"/>
        <v>WASP-04m_m67_001</v>
      </c>
      <c r="C836" s="3" t="str">
        <f t="shared" si="2"/>
        <v>WASP</v>
      </c>
      <c r="D836" s="2">
        <v>68.0</v>
      </c>
      <c r="E836" s="2">
        <v>14705.9915588</v>
      </c>
      <c r="F836" s="2">
        <v>1.1818204118</v>
      </c>
    </row>
    <row r="837">
      <c r="A837" s="2" t="s">
        <v>888</v>
      </c>
      <c r="B837" s="3" t="str">
        <f t="shared" si="1"/>
        <v>WASP-04m_m67_001</v>
      </c>
      <c r="C837" s="3" t="str">
        <f t="shared" si="2"/>
        <v>WASP</v>
      </c>
      <c r="D837" s="2">
        <v>32.0</v>
      </c>
      <c r="E837" s="2">
        <v>16456.9078</v>
      </c>
      <c r="F837" s="2">
        <v>0.95173988275</v>
      </c>
    </row>
    <row r="838">
      <c r="A838" s="2" t="s">
        <v>889</v>
      </c>
      <c r="B838" s="3" t="str">
        <f t="shared" si="1"/>
        <v>WASP-04m_m67_001</v>
      </c>
      <c r="C838" s="3" t="str">
        <f t="shared" si="2"/>
        <v>WASP</v>
      </c>
      <c r="D838" s="2">
        <v>88.0</v>
      </c>
      <c r="E838" s="2">
        <v>14112.4320227</v>
      </c>
      <c r="F838" s="2">
        <v>0.736427936961</v>
      </c>
    </row>
    <row r="839">
      <c r="A839" s="2" t="s">
        <v>890</v>
      </c>
      <c r="B839" s="3" t="str">
        <f t="shared" si="1"/>
        <v>WASP-04m_m67_001</v>
      </c>
      <c r="C839" s="3" t="str">
        <f t="shared" si="2"/>
        <v>WASP</v>
      </c>
      <c r="D839" s="2">
        <v>16.0</v>
      </c>
      <c r="E839" s="2">
        <v>10649.08165</v>
      </c>
      <c r="F839" s="2">
        <v>0.0504334944225</v>
      </c>
    </row>
    <row r="840">
      <c r="A840" s="2" t="s">
        <v>891</v>
      </c>
      <c r="B840" s="3" t="str">
        <f t="shared" si="1"/>
        <v>WASP-04m_m67_001</v>
      </c>
      <c r="C840" s="3" t="str">
        <f t="shared" si="2"/>
        <v>WASP</v>
      </c>
      <c r="D840" s="2">
        <v>16.0</v>
      </c>
      <c r="E840" s="2">
        <v>11656.5653</v>
      </c>
      <c r="F840" s="2">
        <v>0.352623315206</v>
      </c>
    </row>
    <row r="841">
      <c r="A841" s="2" t="s">
        <v>892</v>
      </c>
      <c r="B841" s="3" t="str">
        <f t="shared" si="1"/>
        <v>WASP-04m_m67_001</v>
      </c>
      <c r="C841" s="3" t="str">
        <f t="shared" si="2"/>
        <v>WASP</v>
      </c>
      <c r="D841" s="2">
        <v>44.0</v>
      </c>
      <c r="E841" s="2">
        <v>10485.8248091</v>
      </c>
      <c r="F841" s="2">
        <v>0.499433901991</v>
      </c>
    </row>
    <row r="842">
      <c r="A842" s="2" t="s">
        <v>893</v>
      </c>
      <c r="B842" s="3" t="str">
        <f t="shared" si="1"/>
        <v>WASP-04m_m67_001</v>
      </c>
      <c r="C842" s="3" t="str">
        <f t="shared" si="2"/>
        <v>WASP</v>
      </c>
      <c r="D842" s="2">
        <v>36.0</v>
      </c>
      <c r="E842" s="2">
        <v>10640.4593333</v>
      </c>
      <c r="F842" s="2">
        <v>0.616008613413</v>
      </c>
    </row>
    <row r="843">
      <c r="A843" s="2" t="s">
        <v>894</v>
      </c>
      <c r="B843" s="3" t="str">
        <f t="shared" si="1"/>
        <v>WASP-04m_m67_001</v>
      </c>
      <c r="C843" s="3" t="str">
        <f t="shared" si="2"/>
        <v>WASP</v>
      </c>
      <c r="D843" s="2">
        <v>20.0</v>
      </c>
      <c r="E843" s="2">
        <v>8954.62836</v>
      </c>
      <c r="F843" s="2">
        <v>0.515627630134</v>
      </c>
    </row>
    <row r="844">
      <c r="A844" s="2" t="s">
        <v>895</v>
      </c>
      <c r="B844" s="3" t="str">
        <f t="shared" si="1"/>
        <v>WASP-04m_m67_001</v>
      </c>
      <c r="C844" s="3" t="str">
        <f t="shared" si="2"/>
        <v>WASP</v>
      </c>
      <c r="D844" s="2">
        <v>108.0</v>
      </c>
      <c r="E844" s="2">
        <v>13178.0811148</v>
      </c>
      <c r="F844" s="2">
        <v>0.809844726787</v>
      </c>
    </row>
    <row r="845">
      <c r="A845" s="2" t="s">
        <v>896</v>
      </c>
      <c r="B845" s="3" t="str">
        <f t="shared" si="1"/>
        <v>WASP-04m_m67_001</v>
      </c>
      <c r="C845" s="3" t="str">
        <f t="shared" si="2"/>
        <v>WASP</v>
      </c>
      <c r="D845" s="2">
        <v>20.0</v>
      </c>
      <c r="E845" s="2">
        <v>10692.3293</v>
      </c>
      <c r="F845" s="2">
        <v>0.406993563133</v>
      </c>
    </row>
    <row r="846">
      <c r="A846" s="2" t="s">
        <v>897</v>
      </c>
      <c r="B846" s="3" t="str">
        <f t="shared" si="1"/>
        <v>WASP-04m_m67_001</v>
      </c>
      <c r="C846" s="3" t="str">
        <f t="shared" si="2"/>
        <v>WASP</v>
      </c>
      <c r="D846" s="2">
        <v>44.0</v>
      </c>
      <c r="E846" s="2">
        <v>11528.0642545</v>
      </c>
      <c r="F846" s="2">
        <v>1.00180881586</v>
      </c>
    </row>
    <row r="847">
      <c r="A847" s="2" t="s">
        <v>898</v>
      </c>
      <c r="B847" s="3" t="str">
        <f t="shared" si="1"/>
        <v>WASP-04m_m67_001</v>
      </c>
      <c r="C847" s="3" t="str">
        <f t="shared" si="2"/>
        <v>WASP</v>
      </c>
      <c r="D847" s="2">
        <v>96.0</v>
      </c>
      <c r="E847" s="2">
        <v>15259.3145</v>
      </c>
      <c r="F847" s="2">
        <v>0.913310175238</v>
      </c>
    </row>
    <row r="848">
      <c r="A848" s="2" t="s">
        <v>899</v>
      </c>
      <c r="B848" s="3" t="str">
        <f t="shared" si="1"/>
        <v>WASP-04m_m67_001</v>
      </c>
      <c r="C848" s="3" t="str">
        <f t="shared" si="2"/>
        <v>WASP</v>
      </c>
      <c r="D848" s="2">
        <v>68.0</v>
      </c>
      <c r="E848" s="2">
        <v>14168.7066588</v>
      </c>
      <c r="F848" s="2">
        <v>0.749556530157</v>
      </c>
    </row>
    <row r="849">
      <c r="A849" s="2" t="s">
        <v>900</v>
      </c>
      <c r="B849" s="3" t="str">
        <f t="shared" si="1"/>
        <v>WASP-04m_m67_001</v>
      </c>
      <c r="C849" s="3" t="str">
        <f t="shared" si="2"/>
        <v>WASP</v>
      </c>
      <c r="D849" s="2">
        <v>36.0</v>
      </c>
      <c r="E849" s="2">
        <v>11371.5205</v>
      </c>
      <c r="F849" s="2">
        <v>0.752248566935</v>
      </c>
    </row>
    <row r="850">
      <c r="A850" s="2" t="s">
        <v>901</v>
      </c>
      <c r="B850" s="3" t="str">
        <f t="shared" si="1"/>
        <v>WASP-04m_m67_001</v>
      </c>
      <c r="C850" s="3" t="str">
        <f t="shared" si="2"/>
        <v>WASP</v>
      </c>
      <c r="D850" s="2">
        <v>20.0</v>
      </c>
      <c r="E850" s="2">
        <v>10105.31288</v>
      </c>
      <c r="F850" s="2">
        <v>0.719311533083</v>
      </c>
    </row>
    <row r="851">
      <c r="A851" s="2" t="s">
        <v>902</v>
      </c>
      <c r="B851" s="3" t="str">
        <f t="shared" si="1"/>
        <v>WASP-04m_m67_001</v>
      </c>
      <c r="C851" s="3" t="str">
        <f t="shared" si="2"/>
        <v>WASP</v>
      </c>
      <c r="D851" s="2">
        <v>16.0</v>
      </c>
      <c r="E851" s="2">
        <v>10367.736475</v>
      </c>
      <c r="F851" s="2">
        <v>0.0736579582092</v>
      </c>
    </row>
    <row r="852">
      <c r="A852" s="2" t="s">
        <v>903</v>
      </c>
      <c r="B852" s="3" t="str">
        <f t="shared" si="1"/>
        <v>WASP-04m_m67_001</v>
      </c>
      <c r="C852" s="3" t="str">
        <f t="shared" si="2"/>
        <v>WASP</v>
      </c>
      <c r="D852" s="2">
        <v>16.0</v>
      </c>
      <c r="E852" s="2">
        <v>10924.70415</v>
      </c>
      <c r="F852" s="2">
        <v>0.294644326821</v>
      </c>
    </row>
    <row r="853">
      <c r="A853" s="2" t="s">
        <v>904</v>
      </c>
      <c r="B853" s="3" t="str">
        <f t="shared" si="1"/>
        <v>WASP-04m_m67_001</v>
      </c>
      <c r="C853" s="3" t="str">
        <f t="shared" si="2"/>
        <v>WASP</v>
      </c>
      <c r="D853" s="2">
        <v>16.0</v>
      </c>
      <c r="E853" s="2">
        <v>11064.05495</v>
      </c>
      <c r="F853" s="2">
        <v>0.540707817074</v>
      </c>
    </row>
    <row r="854">
      <c r="A854" s="2" t="s">
        <v>905</v>
      </c>
      <c r="B854" s="3" t="str">
        <f t="shared" si="1"/>
        <v>WASP-04m_m67_001</v>
      </c>
      <c r="C854" s="3" t="str">
        <f t="shared" si="2"/>
        <v>WASP</v>
      </c>
      <c r="D854" s="2">
        <v>16.0</v>
      </c>
      <c r="E854" s="2">
        <v>12496.787875</v>
      </c>
      <c r="F854" s="2">
        <v>0.226250635626</v>
      </c>
    </row>
    <row r="855">
      <c r="A855" s="2" t="s">
        <v>906</v>
      </c>
      <c r="B855" s="3" t="str">
        <f t="shared" si="1"/>
        <v>WASP-04m_m67_001</v>
      </c>
      <c r="C855" s="3" t="str">
        <f t="shared" si="2"/>
        <v>WASP</v>
      </c>
      <c r="D855" s="2">
        <v>20.0</v>
      </c>
      <c r="E855" s="2">
        <v>9349.15284</v>
      </c>
      <c r="F855" s="2">
        <v>0.312470247304</v>
      </c>
    </row>
    <row r="856">
      <c r="A856" s="2" t="s">
        <v>907</v>
      </c>
      <c r="B856" s="3" t="str">
        <f t="shared" si="1"/>
        <v>WASP-04m_m67_001</v>
      </c>
      <c r="C856" s="3" t="str">
        <f t="shared" si="2"/>
        <v>WASP</v>
      </c>
      <c r="D856" s="2">
        <v>80.0</v>
      </c>
      <c r="E856" s="2">
        <v>17637.56028</v>
      </c>
      <c r="F856" s="2">
        <v>0.930097396668</v>
      </c>
    </row>
    <row r="857">
      <c r="A857" s="2" t="s">
        <v>908</v>
      </c>
      <c r="B857" s="3" t="str">
        <f t="shared" si="1"/>
        <v>WASP-04m_m67_001</v>
      </c>
      <c r="C857" s="3" t="str">
        <f t="shared" si="2"/>
        <v>WASP</v>
      </c>
      <c r="D857" s="2">
        <v>24.0</v>
      </c>
      <c r="E857" s="2">
        <v>8912.23501667</v>
      </c>
      <c r="F857" s="2">
        <v>0.318110686567</v>
      </c>
    </row>
    <row r="858">
      <c r="A858" s="2" t="s">
        <v>909</v>
      </c>
      <c r="B858" s="3" t="str">
        <f t="shared" si="1"/>
        <v>WASP-04m_m67_001</v>
      </c>
      <c r="C858" s="3" t="str">
        <f t="shared" si="2"/>
        <v>WASP</v>
      </c>
      <c r="D858" s="2">
        <v>32.0</v>
      </c>
      <c r="E858" s="2">
        <v>8763.721725</v>
      </c>
      <c r="F858" s="2">
        <v>0.214163760431</v>
      </c>
    </row>
    <row r="859">
      <c r="A859" s="2" t="s">
        <v>910</v>
      </c>
      <c r="B859" s="3" t="str">
        <f t="shared" si="1"/>
        <v>WASP-04m_m67_002</v>
      </c>
      <c r="C859" s="3" t="str">
        <f t="shared" si="2"/>
        <v>WASP</v>
      </c>
      <c r="D859" s="2">
        <v>68.0</v>
      </c>
      <c r="E859" s="2">
        <v>16457.2628353</v>
      </c>
      <c r="F859" s="2">
        <v>0.525824943468</v>
      </c>
    </row>
    <row r="860">
      <c r="A860" s="2" t="s">
        <v>911</v>
      </c>
      <c r="B860" s="3" t="str">
        <f t="shared" si="1"/>
        <v>WASP-04m_m67_002</v>
      </c>
      <c r="C860" s="3" t="str">
        <f t="shared" si="2"/>
        <v>WASP</v>
      </c>
      <c r="D860" s="2">
        <v>36.0</v>
      </c>
      <c r="E860" s="2">
        <v>14337.1075222</v>
      </c>
      <c r="F860" s="2">
        <v>0.603524901141</v>
      </c>
    </row>
    <row r="861">
      <c r="A861" s="2" t="s">
        <v>912</v>
      </c>
      <c r="B861" s="3" t="str">
        <f t="shared" si="1"/>
        <v>WASP-04m_m67_002</v>
      </c>
      <c r="C861" s="3" t="str">
        <f t="shared" si="2"/>
        <v>WASP</v>
      </c>
      <c r="D861" s="2">
        <v>20.0</v>
      </c>
      <c r="E861" s="2">
        <v>13333.88416</v>
      </c>
      <c r="F861" s="2">
        <v>0.28690598734</v>
      </c>
    </row>
    <row r="862">
      <c r="A862" s="2" t="s">
        <v>913</v>
      </c>
      <c r="B862" s="3" t="str">
        <f t="shared" si="1"/>
        <v>WASP-04m_m67_002</v>
      </c>
      <c r="C862" s="3" t="str">
        <f t="shared" si="2"/>
        <v>WASP</v>
      </c>
      <c r="D862" s="2">
        <v>16.0</v>
      </c>
      <c r="E862" s="2">
        <v>12521.5328</v>
      </c>
      <c r="F862" s="2">
        <v>0.254720779871</v>
      </c>
    </row>
    <row r="863">
      <c r="A863" s="2" t="s">
        <v>914</v>
      </c>
      <c r="B863" s="3" t="str">
        <f t="shared" si="1"/>
        <v>WASP-04m_m67_002</v>
      </c>
      <c r="C863" s="3" t="str">
        <f t="shared" si="2"/>
        <v>WASP</v>
      </c>
      <c r="D863" s="2">
        <v>84.0</v>
      </c>
      <c r="E863" s="2">
        <v>18991.9291333</v>
      </c>
      <c r="F863" s="2">
        <v>0.9149232802</v>
      </c>
    </row>
    <row r="864">
      <c r="A864" s="2" t="s">
        <v>915</v>
      </c>
      <c r="B864" s="3" t="str">
        <f t="shared" si="1"/>
        <v>WASP-04m_m67_002</v>
      </c>
      <c r="C864" s="3" t="str">
        <f t="shared" si="2"/>
        <v>WASP</v>
      </c>
      <c r="D864" s="2">
        <v>84.0</v>
      </c>
      <c r="E864" s="2">
        <v>24768.0139333</v>
      </c>
      <c r="F864" s="2">
        <v>0.96465764935</v>
      </c>
    </row>
    <row r="865">
      <c r="A865" s="2" t="s">
        <v>916</v>
      </c>
      <c r="B865" s="3" t="str">
        <f t="shared" si="1"/>
        <v>WASP-04m_m67_002</v>
      </c>
      <c r="C865" s="3" t="str">
        <f t="shared" si="2"/>
        <v>WASP</v>
      </c>
      <c r="D865" s="2">
        <v>56.0</v>
      </c>
      <c r="E865" s="2">
        <v>13277.7375357</v>
      </c>
      <c r="F865" s="2">
        <v>0.517578938544</v>
      </c>
    </row>
    <row r="866">
      <c r="A866" s="2" t="s">
        <v>917</v>
      </c>
      <c r="B866" s="3" t="str">
        <f t="shared" si="1"/>
        <v>WASP-04m_m67_002</v>
      </c>
      <c r="C866" s="3" t="str">
        <f t="shared" si="2"/>
        <v>WASP</v>
      </c>
      <c r="D866" s="2">
        <v>24.0</v>
      </c>
      <c r="E866" s="2">
        <v>14387.4437167</v>
      </c>
      <c r="F866" s="2">
        <v>0.326945904543</v>
      </c>
    </row>
    <row r="867">
      <c r="A867" s="2" t="s">
        <v>918</v>
      </c>
      <c r="B867" s="3" t="str">
        <f t="shared" si="1"/>
        <v>WASP-04m_m67_002</v>
      </c>
      <c r="C867" s="3" t="str">
        <f t="shared" si="2"/>
        <v>WASP</v>
      </c>
      <c r="D867" s="2">
        <v>56.0</v>
      </c>
      <c r="E867" s="2">
        <v>16583.2322786</v>
      </c>
      <c r="F867" s="2">
        <v>0.450193211709</v>
      </c>
    </row>
    <row r="868">
      <c r="A868" s="2" t="s">
        <v>919</v>
      </c>
      <c r="B868" s="3" t="str">
        <f t="shared" si="1"/>
        <v>WASP-04m_m67_002</v>
      </c>
      <c r="C868" s="3" t="str">
        <f t="shared" si="2"/>
        <v>WASP</v>
      </c>
      <c r="D868" s="2">
        <v>24.0</v>
      </c>
      <c r="E868" s="2">
        <v>13017.2218667</v>
      </c>
      <c r="F868" s="2">
        <v>0.370946277897</v>
      </c>
    </row>
    <row r="869">
      <c r="A869" s="2" t="s">
        <v>920</v>
      </c>
      <c r="B869" s="3" t="str">
        <f t="shared" si="1"/>
        <v>WASP-04m_m67_002</v>
      </c>
      <c r="C869" s="3" t="str">
        <f t="shared" si="2"/>
        <v>WASP</v>
      </c>
      <c r="D869" s="2">
        <v>192.0</v>
      </c>
      <c r="E869" s="2">
        <v>20409.8513896</v>
      </c>
      <c r="F869" s="2">
        <v>0.782326127477</v>
      </c>
    </row>
    <row r="870">
      <c r="A870" s="2" t="s">
        <v>921</v>
      </c>
      <c r="B870" s="3" t="str">
        <f t="shared" si="1"/>
        <v>WASP-04m_m67_002</v>
      </c>
      <c r="C870" s="3" t="str">
        <f t="shared" si="2"/>
        <v>WASP</v>
      </c>
      <c r="D870" s="2">
        <v>52.0</v>
      </c>
      <c r="E870" s="2">
        <v>13048.7587154</v>
      </c>
      <c r="F870" s="2">
        <v>0.588509464195</v>
      </c>
    </row>
    <row r="871">
      <c r="A871" s="2" t="s">
        <v>922</v>
      </c>
      <c r="B871" s="3" t="str">
        <f t="shared" si="1"/>
        <v>WASP-04m_m67_002</v>
      </c>
      <c r="C871" s="3" t="str">
        <f t="shared" si="2"/>
        <v>WASP</v>
      </c>
      <c r="D871" s="2">
        <v>112.0</v>
      </c>
      <c r="E871" s="2">
        <v>25285.2562429</v>
      </c>
      <c r="F871" s="2">
        <v>0.640411093503</v>
      </c>
    </row>
    <row r="872">
      <c r="A872" s="2" t="s">
        <v>923</v>
      </c>
      <c r="B872" s="3" t="str">
        <f t="shared" si="1"/>
        <v>WASP-04m_m67_002</v>
      </c>
      <c r="C872" s="3" t="str">
        <f t="shared" si="2"/>
        <v>WASP</v>
      </c>
      <c r="D872" s="2">
        <v>176.0</v>
      </c>
      <c r="E872" s="2">
        <v>20023.3135955</v>
      </c>
      <c r="F872" s="2">
        <v>1.2425270114</v>
      </c>
    </row>
    <row r="873">
      <c r="A873" s="2" t="s">
        <v>924</v>
      </c>
      <c r="B873" s="3" t="str">
        <f t="shared" si="1"/>
        <v>WASP-04m_m67_002</v>
      </c>
      <c r="C873" s="3" t="str">
        <f t="shared" si="2"/>
        <v>WASP</v>
      </c>
      <c r="D873" s="2">
        <v>28.0</v>
      </c>
      <c r="E873" s="2">
        <v>14502.2748429</v>
      </c>
      <c r="F873" s="2">
        <v>0.538669855912</v>
      </c>
    </row>
    <row r="874">
      <c r="A874" s="2" t="s">
        <v>925</v>
      </c>
      <c r="B874" s="3" t="str">
        <f t="shared" si="1"/>
        <v>WASP-04m_m67_002</v>
      </c>
      <c r="C874" s="3" t="str">
        <f t="shared" si="2"/>
        <v>WASP</v>
      </c>
      <c r="D874" s="2">
        <v>108.0</v>
      </c>
      <c r="E874" s="2">
        <v>15569.0925889</v>
      </c>
      <c r="F874" s="2">
        <v>0.781725275928</v>
      </c>
    </row>
    <row r="875">
      <c r="A875" s="2" t="s">
        <v>926</v>
      </c>
      <c r="B875" s="3" t="str">
        <f t="shared" si="1"/>
        <v>WASP-04m_m67_002</v>
      </c>
      <c r="C875" s="3" t="str">
        <f t="shared" si="2"/>
        <v>WASP</v>
      </c>
      <c r="D875" s="2">
        <v>44.0</v>
      </c>
      <c r="E875" s="2">
        <v>13872.6446545</v>
      </c>
      <c r="F875" s="2">
        <v>0.410355908463</v>
      </c>
    </row>
    <row r="876">
      <c r="A876" s="2" t="s">
        <v>927</v>
      </c>
      <c r="B876" s="3" t="str">
        <f t="shared" si="1"/>
        <v>WASP-04m_m67_002</v>
      </c>
      <c r="C876" s="3" t="str">
        <f t="shared" si="2"/>
        <v>WASP</v>
      </c>
      <c r="D876" s="2">
        <v>36.0</v>
      </c>
      <c r="E876" s="2">
        <v>19410.1568778</v>
      </c>
      <c r="F876" s="2">
        <v>0.609003831058</v>
      </c>
    </row>
    <row r="877">
      <c r="A877" s="2" t="s">
        <v>928</v>
      </c>
      <c r="B877" s="3" t="str">
        <f t="shared" si="1"/>
        <v>WASP-04m_m67_002</v>
      </c>
      <c r="C877" s="3" t="str">
        <f t="shared" si="2"/>
        <v>WASP</v>
      </c>
      <c r="D877" s="2">
        <v>28.0</v>
      </c>
      <c r="E877" s="2">
        <v>15545.7843143</v>
      </c>
      <c r="F877" s="2">
        <v>0.3184182734</v>
      </c>
    </row>
    <row r="878">
      <c r="A878" s="2" t="s">
        <v>929</v>
      </c>
      <c r="B878" s="3" t="str">
        <f t="shared" si="1"/>
        <v>WASP-04m_m67_002</v>
      </c>
      <c r="C878" s="3" t="str">
        <f t="shared" si="2"/>
        <v>WASP</v>
      </c>
      <c r="D878" s="2">
        <v>68.0</v>
      </c>
      <c r="E878" s="2">
        <v>15826.0431588</v>
      </c>
      <c r="F878" s="2">
        <v>0.742581849554</v>
      </c>
    </row>
    <row r="879">
      <c r="A879" s="2" t="s">
        <v>930</v>
      </c>
      <c r="B879" s="3" t="str">
        <f t="shared" si="1"/>
        <v>WASP-04m_m67_002</v>
      </c>
      <c r="C879" s="3" t="str">
        <f t="shared" si="2"/>
        <v>WASP</v>
      </c>
      <c r="D879" s="2">
        <v>80.0</v>
      </c>
      <c r="E879" s="2">
        <v>15915.252275</v>
      </c>
      <c r="F879" s="2">
        <v>0.685371649253</v>
      </c>
    </row>
    <row r="880">
      <c r="A880" s="2" t="s">
        <v>931</v>
      </c>
      <c r="B880" s="3" t="str">
        <f t="shared" si="1"/>
        <v>WASP-04m_m67_002</v>
      </c>
      <c r="C880" s="3" t="str">
        <f t="shared" si="2"/>
        <v>WASP</v>
      </c>
      <c r="D880" s="2">
        <v>32.0</v>
      </c>
      <c r="E880" s="2">
        <v>15054.54855</v>
      </c>
      <c r="F880" s="2">
        <v>0.490072317712</v>
      </c>
    </row>
    <row r="881">
      <c r="A881" s="2" t="s">
        <v>932</v>
      </c>
      <c r="B881" s="3" t="str">
        <f t="shared" si="1"/>
        <v>WASP-04m_m67_002</v>
      </c>
      <c r="C881" s="3" t="str">
        <f t="shared" si="2"/>
        <v>WASP</v>
      </c>
      <c r="D881" s="2">
        <v>344.0</v>
      </c>
      <c r="E881" s="2">
        <v>28609.7693233</v>
      </c>
      <c r="F881" s="2">
        <v>1.38205299572</v>
      </c>
    </row>
    <row r="882">
      <c r="A882" s="2" t="s">
        <v>933</v>
      </c>
      <c r="B882" s="3" t="str">
        <f t="shared" si="1"/>
        <v>WASP-04m_m67_002</v>
      </c>
      <c r="C882" s="3" t="str">
        <f t="shared" si="2"/>
        <v>WASP</v>
      </c>
      <c r="D882" s="2">
        <v>16.0</v>
      </c>
      <c r="E882" s="2">
        <v>13635.648725</v>
      </c>
      <c r="F882" s="2">
        <v>0.0318930993875</v>
      </c>
    </row>
    <row r="883">
      <c r="A883" s="2" t="s">
        <v>934</v>
      </c>
      <c r="B883" s="3" t="str">
        <f t="shared" si="1"/>
        <v>WASP-04m_m67_002</v>
      </c>
      <c r="C883" s="3" t="str">
        <f t="shared" si="2"/>
        <v>WASP</v>
      </c>
      <c r="D883" s="2">
        <v>32.0</v>
      </c>
      <c r="E883" s="2">
        <v>15785.744075</v>
      </c>
      <c r="F883" s="2">
        <v>0.678912856377</v>
      </c>
    </row>
    <row r="884">
      <c r="A884" s="2" t="s">
        <v>935</v>
      </c>
      <c r="B884" s="3" t="str">
        <f t="shared" si="1"/>
        <v>WASP-04m_m67_002</v>
      </c>
      <c r="C884" s="3" t="str">
        <f t="shared" si="2"/>
        <v>WASP</v>
      </c>
      <c r="D884" s="2">
        <v>108.0</v>
      </c>
      <c r="E884" s="2">
        <v>28208.2163519</v>
      </c>
      <c r="F884" s="2">
        <v>1.17329608108</v>
      </c>
    </row>
    <row r="885">
      <c r="A885" s="2" t="s">
        <v>936</v>
      </c>
      <c r="B885" s="3" t="str">
        <f t="shared" si="1"/>
        <v>WASP-04m_m67_002</v>
      </c>
      <c r="C885" s="3" t="str">
        <f t="shared" si="2"/>
        <v>WASP</v>
      </c>
      <c r="D885" s="2">
        <v>28.0</v>
      </c>
      <c r="E885" s="2">
        <v>14465.5569571</v>
      </c>
      <c r="F885" s="2">
        <v>0.334630544426</v>
      </c>
    </row>
    <row r="886">
      <c r="A886" s="2" t="s">
        <v>937</v>
      </c>
      <c r="B886" s="3" t="str">
        <f t="shared" si="1"/>
        <v>WASP-04m_m67_002</v>
      </c>
      <c r="C886" s="3" t="str">
        <f t="shared" si="2"/>
        <v>WASP</v>
      </c>
      <c r="D886" s="2">
        <v>112.0</v>
      </c>
      <c r="E886" s="2">
        <v>21392.8613571</v>
      </c>
      <c r="F886" s="2">
        <v>1.08720007164</v>
      </c>
    </row>
    <row r="887">
      <c r="A887" s="2" t="s">
        <v>938</v>
      </c>
      <c r="B887" s="3" t="str">
        <f t="shared" si="1"/>
        <v>WASP-04m_m67_002</v>
      </c>
      <c r="C887" s="3" t="str">
        <f t="shared" si="2"/>
        <v>WASP</v>
      </c>
      <c r="D887" s="2">
        <v>28.0</v>
      </c>
      <c r="E887" s="2">
        <v>16014.2960143</v>
      </c>
      <c r="F887" s="2">
        <v>0.465732280292</v>
      </c>
    </row>
    <row r="888">
      <c r="A888" s="2" t="s">
        <v>939</v>
      </c>
      <c r="B888" s="3" t="str">
        <f t="shared" si="1"/>
        <v>WASP-04m_m67_002</v>
      </c>
      <c r="C888" s="3" t="str">
        <f t="shared" si="2"/>
        <v>WASP</v>
      </c>
      <c r="D888" s="2">
        <v>36.0</v>
      </c>
      <c r="E888" s="2">
        <v>13830.2688</v>
      </c>
      <c r="F888" s="2">
        <v>0.376112002971</v>
      </c>
    </row>
    <row r="889">
      <c r="A889" s="2" t="s">
        <v>940</v>
      </c>
      <c r="B889" s="3" t="str">
        <f t="shared" si="1"/>
        <v>WASP-04m_m67_002</v>
      </c>
      <c r="C889" s="3" t="str">
        <f t="shared" si="2"/>
        <v>WASP</v>
      </c>
      <c r="D889" s="2">
        <v>72.0</v>
      </c>
      <c r="E889" s="2">
        <v>14511.8384111</v>
      </c>
      <c r="F889" s="2">
        <v>0.777600162041</v>
      </c>
    </row>
    <row r="890">
      <c r="A890" s="2" t="s">
        <v>941</v>
      </c>
      <c r="B890" s="3" t="str">
        <f t="shared" si="1"/>
        <v>WASP-04m_m67_003</v>
      </c>
      <c r="C890" s="3" t="str">
        <f t="shared" si="2"/>
        <v>WASP</v>
      </c>
      <c r="D890" s="2">
        <v>40.0</v>
      </c>
      <c r="E890" s="2">
        <v>20903.57364</v>
      </c>
      <c r="F890" s="2">
        <v>0.699158318654</v>
      </c>
    </row>
    <row r="891">
      <c r="A891" s="2" t="s">
        <v>942</v>
      </c>
      <c r="B891" s="3" t="str">
        <f t="shared" si="1"/>
        <v>WASP-04m_m67_003</v>
      </c>
      <c r="C891" s="3" t="str">
        <f t="shared" si="2"/>
        <v>WASP</v>
      </c>
      <c r="D891" s="2">
        <v>16.0</v>
      </c>
      <c r="E891" s="2">
        <v>14448.20955</v>
      </c>
      <c r="F891" s="2">
        <v>0.304641947832</v>
      </c>
    </row>
    <row r="892">
      <c r="A892" s="2" t="s">
        <v>943</v>
      </c>
      <c r="B892" s="3" t="str">
        <f t="shared" si="1"/>
        <v>WASP-04m_m67_003</v>
      </c>
      <c r="C892" s="3" t="str">
        <f t="shared" si="2"/>
        <v>WASP</v>
      </c>
      <c r="D892" s="2">
        <v>16.0</v>
      </c>
      <c r="E892" s="2">
        <v>14357.8653</v>
      </c>
      <c r="F892" s="2">
        <v>0.442745106405</v>
      </c>
    </row>
    <row r="893">
      <c r="A893" s="2" t="s">
        <v>944</v>
      </c>
      <c r="B893" s="3" t="str">
        <f t="shared" si="1"/>
        <v>WASP-04m_m67_003</v>
      </c>
      <c r="C893" s="3" t="str">
        <f t="shared" si="2"/>
        <v>WASP</v>
      </c>
      <c r="D893" s="2">
        <v>56.0</v>
      </c>
      <c r="E893" s="2">
        <v>15542.3279286</v>
      </c>
      <c r="F893" s="2">
        <v>0.631594735687</v>
      </c>
    </row>
    <row r="894">
      <c r="A894" s="2" t="s">
        <v>945</v>
      </c>
      <c r="B894" s="3" t="str">
        <f t="shared" si="1"/>
        <v>WASP-04m_m67_003</v>
      </c>
      <c r="C894" s="3" t="str">
        <f t="shared" si="2"/>
        <v>WASP</v>
      </c>
      <c r="D894" s="2">
        <v>20.0</v>
      </c>
      <c r="E894" s="2">
        <v>14639.81638</v>
      </c>
      <c r="F894" s="2">
        <v>0.431770524707</v>
      </c>
    </row>
    <row r="895">
      <c r="A895" s="2" t="s">
        <v>946</v>
      </c>
      <c r="B895" s="3" t="str">
        <f t="shared" si="1"/>
        <v>WASP-04m_m67_003</v>
      </c>
      <c r="C895" s="3" t="str">
        <f t="shared" si="2"/>
        <v>WASP</v>
      </c>
      <c r="D895" s="2">
        <v>56.0</v>
      </c>
      <c r="E895" s="2">
        <v>14793.3450786</v>
      </c>
      <c r="F895" s="2">
        <v>0.309624941193</v>
      </c>
    </row>
    <row r="896">
      <c r="A896" s="2" t="s">
        <v>947</v>
      </c>
      <c r="B896" s="3" t="str">
        <f t="shared" si="1"/>
        <v>WASP-04m_m67_003</v>
      </c>
      <c r="C896" s="3" t="str">
        <f t="shared" si="2"/>
        <v>WASP</v>
      </c>
      <c r="D896" s="2">
        <v>16.0</v>
      </c>
      <c r="E896" s="2">
        <v>12878.980175</v>
      </c>
      <c r="F896" s="2">
        <v>0.158074099994</v>
      </c>
    </row>
    <row r="897">
      <c r="A897" s="2" t="s">
        <v>948</v>
      </c>
      <c r="B897" s="3" t="str">
        <f t="shared" si="1"/>
        <v>WASP-04m_m67_003</v>
      </c>
      <c r="C897" s="3" t="str">
        <f t="shared" si="2"/>
        <v>WASP</v>
      </c>
      <c r="D897" s="2">
        <v>16.0</v>
      </c>
      <c r="E897" s="2">
        <v>14556.359</v>
      </c>
      <c r="F897" s="2">
        <v>0.206689976525</v>
      </c>
    </row>
    <row r="898">
      <c r="A898" s="2" t="s">
        <v>949</v>
      </c>
      <c r="B898" s="3" t="str">
        <f t="shared" si="1"/>
        <v>WASP-04m_m67_003</v>
      </c>
      <c r="C898" s="3" t="str">
        <f t="shared" si="2"/>
        <v>WASP</v>
      </c>
      <c r="D898" s="2">
        <v>32.0</v>
      </c>
      <c r="E898" s="2">
        <v>17533.5398875</v>
      </c>
      <c r="F898" s="2">
        <v>0.268752318712</v>
      </c>
    </row>
    <row r="899">
      <c r="A899" s="2" t="s">
        <v>950</v>
      </c>
      <c r="B899" s="3" t="str">
        <f t="shared" si="1"/>
        <v>WASP-04m_m67_003</v>
      </c>
      <c r="C899" s="3" t="str">
        <f t="shared" si="2"/>
        <v>WASP</v>
      </c>
      <c r="D899" s="2">
        <v>20.0</v>
      </c>
      <c r="E899" s="2">
        <v>13623.18488</v>
      </c>
      <c r="F899" s="2">
        <v>0.448536869596</v>
      </c>
    </row>
    <row r="900">
      <c r="A900" s="2" t="s">
        <v>951</v>
      </c>
      <c r="B900" s="3" t="str">
        <f t="shared" si="1"/>
        <v>WASP-04m_m67_003</v>
      </c>
      <c r="C900" s="3" t="str">
        <f t="shared" si="2"/>
        <v>WASP</v>
      </c>
      <c r="D900" s="2">
        <v>40.0</v>
      </c>
      <c r="E900" s="2">
        <v>17122.28331</v>
      </c>
      <c r="F900" s="2">
        <v>0.649660153299</v>
      </c>
    </row>
    <row r="901">
      <c r="A901" s="2" t="s">
        <v>952</v>
      </c>
      <c r="B901" s="3" t="str">
        <f t="shared" si="1"/>
        <v>WASP-04m_m67_003</v>
      </c>
      <c r="C901" s="3" t="str">
        <f t="shared" si="2"/>
        <v>WASP</v>
      </c>
      <c r="D901" s="2">
        <v>68.0</v>
      </c>
      <c r="E901" s="2">
        <v>23805.2278353</v>
      </c>
      <c r="F901" s="2">
        <v>1.21402818742</v>
      </c>
    </row>
    <row r="902">
      <c r="A902" s="2" t="s">
        <v>953</v>
      </c>
      <c r="B902" s="3" t="str">
        <f t="shared" si="1"/>
        <v>WASP-04m_m67_003</v>
      </c>
      <c r="C902" s="3" t="str">
        <f t="shared" si="2"/>
        <v>WASP</v>
      </c>
      <c r="D902" s="2">
        <v>24.0</v>
      </c>
      <c r="E902" s="2">
        <v>16119.9559333</v>
      </c>
      <c r="F902" s="2">
        <v>0.332334165314</v>
      </c>
    </row>
    <row r="903">
      <c r="A903" s="2" t="s">
        <v>954</v>
      </c>
      <c r="B903" s="3" t="str">
        <f t="shared" si="1"/>
        <v>WASP-04m_m67_003</v>
      </c>
      <c r="C903" s="3" t="str">
        <f t="shared" si="2"/>
        <v>WASP</v>
      </c>
      <c r="D903" s="2">
        <v>16.0</v>
      </c>
      <c r="E903" s="2">
        <v>14660.68855</v>
      </c>
      <c r="F903" s="2">
        <v>0.193412225512</v>
      </c>
    </row>
    <row r="904">
      <c r="A904" s="2" t="s">
        <v>955</v>
      </c>
      <c r="B904" s="3" t="str">
        <f t="shared" si="1"/>
        <v>WASP-04m_m67_003</v>
      </c>
      <c r="C904" s="3" t="str">
        <f t="shared" si="2"/>
        <v>WASP</v>
      </c>
      <c r="D904" s="2">
        <v>104.0</v>
      </c>
      <c r="E904" s="2">
        <v>26321.0963269</v>
      </c>
      <c r="F904" s="2">
        <v>1.13463428457</v>
      </c>
    </row>
    <row r="905">
      <c r="A905" s="2" t="s">
        <v>956</v>
      </c>
      <c r="B905" s="3" t="str">
        <f t="shared" si="1"/>
        <v>WASP-04m_m67_003</v>
      </c>
      <c r="C905" s="3" t="str">
        <f t="shared" si="2"/>
        <v>WASP</v>
      </c>
      <c r="D905" s="2">
        <v>56.0</v>
      </c>
      <c r="E905" s="2">
        <v>16913.74195</v>
      </c>
      <c r="F905" s="2">
        <v>0.684879238092</v>
      </c>
    </row>
    <row r="906">
      <c r="A906" s="2" t="s">
        <v>957</v>
      </c>
      <c r="B906" s="3" t="str">
        <f t="shared" si="1"/>
        <v>WASP-04m_m67_003</v>
      </c>
      <c r="C906" s="3" t="str">
        <f t="shared" si="2"/>
        <v>WASP</v>
      </c>
      <c r="D906" s="2">
        <v>20.0</v>
      </c>
      <c r="E906" s="2">
        <v>17599.74674</v>
      </c>
      <c r="F906" s="2">
        <v>0.222647351572</v>
      </c>
    </row>
    <row r="907">
      <c r="A907" s="2" t="s">
        <v>958</v>
      </c>
      <c r="B907" s="3" t="str">
        <f t="shared" si="1"/>
        <v>WASP-04m_m67_003</v>
      </c>
      <c r="C907" s="3" t="str">
        <f t="shared" si="2"/>
        <v>WASP</v>
      </c>
      <c r="D907" s="2">
        <v>44.0</v>
      </c>
      <c r="E907" s="2">
        <v>19304.1558364</v>
      </c>
      <c r="F907" s="2">
        <v>0.516839150314</v>
      </c>
    </row>
    <row r="908">
      <c r="A908" s="2" t="s">
        <v>959</v>
      </c>
      <c r="B908" s="3" t="str">
        <f t="shared" si="1"/>
        <v>WASP-04m_m67_003</v>
      </c>
      <c r="C908" s="3" t="str">
        <f t="shared" si="2"/>
        <v>WASP</v>
      </c>
      <c r="D908" s="2">
        <v>16.0</v>
      </c>
      <c r="E908" s="2">
        <v>15627.44405</v>
      </c>
      <c r="F908" s="2">
        <v>0.138075925474</v>
      </c>
    </row>
    <row r="909">
      <c r="A909" s="2" t="s">
        <v>960</v>
      </c>
      <c r="B909" s="3" t="str">
        <f t="shared" si="1"/>
        <v>WASP-04m_m67_003</v>
      </c>
      <c r="C909" s="3" t="str">
        <f t="shared" si="2"/>
        <v>WASP</v>
      </c>
      <c r="D909" s="2">
        <v>16.0</v>
      </c>
      <c r="E909" s="2">
        <v>16623.361325</v>
      </c>
      <c r="F909" s="2">
        <v>0.398156117202</v>
      </c>
    </row>
    <row r="910">
      <c r="A910" s="2" t="s">
        <v>961</v>
      </c>
      <c r="B910" s="3" t="str">
        <f t="shared" si="1"/>
        <v>WASP-04m_m67_003</v>
      </c>
      <c r="C910" s="3" t="str">
        <f t="shared" si="2"/>
        <v>WASP</v>
      </c>
      <c r="D910" s="2">
        <v>20.0</v>
      </c>
      <c r="E910" s="2">
        <v>12521.12796</v>
      </c>
      <c r="F910" s="2">
        <v>0.413760958002</v>
      </c>
    </row>
    <row r="911">
      <c r="A911" s="2" t="s">
        <v>962</v>
      </c>
      <c r="B911" s="3" t="str">
        <f t="shared" si="1"/>
        <v>WASP-04m_m67_003</v>
      </c>
      <c r="C911" s="3" t="str">
        <f t="shared" si="2"/>
        <v>WASP</v>
      </c>
      <c r="D911" s="2">
        <v>16.0</v>
      </c>
      <c r="E911" s="2">
        <v>13424.559525</v>
      </c>
      <c r="F911" s="2">
        <v>0.229093937441</v>
      </c>
    </row>
    <row r="912">
      <c r="A912" s="2" t="s">
        <v>963</v>
      </c>
      <c r="B912" s="3" t="str">
        <f t="shared" si="1"/>
        <v>WASP-04m_m67_003</v>
      </c>
      <c r="C912" s="3" t="str">
        <f t="shared" si="2"/>
        <v>WASP</v>
      </c>
      <c r="D912" s="2">
        <v>72.0</v>
      </c>
      <c r="E912" s="2">
        <v>15309.1316</v>
      </c>
      <c r="F912" s="2">
        <v>0.466494899031</v>
      </c>
    </row>
    <row r="913">
      <c r="A913" s="2" t="s">
        <v>964</v>
      </c>
      <c r="B913" s="3" t="str">
        <f t="shared" si="1"/>
        <v>WASP-04m_m67_003</v>
      </c>
      <c r="C913" s="3" t="str">
        <f t="shared" si="2"/>
        <v>WASP</v>
      </c>
      <c r="D913" s="2">
        <v>68.0</v>
      </c>
      <c r="E913" s="2">
        <v>19517.4484412</v>
      </c>
      <c r="F913" s="2">
        <v>1.17096902133</v>
      </c>
    </row>
    <row r="914">
      <c r="A914" s="2" t="s">
        <v>965</v>
      </c>
      <c r="B914" s="3" t="str">
        <f t="shared" si="1"/>
        <v>WASP-04m_m67_003</v>
      </c>
      <c r="C914" s="3" t="str">
        <f t="shared" si="2"/>
        <v>WASP</v>
      </c>
      <c r="D914" s="2">
        <v>76.0</v>
      </c>
      <c r="E914" s="2">
        <v>17282.0056105</v>
      </c>
      <c r="F914" s="2">
        <v>0.816093352696</v>
      </c>
    </row>
    <row r="915">
      <c r="A915" s="2" t="s">
        <v>966</v>
      </c>
      <c r="B915" s="3" t="str">
        <f t="shared" si="1"/>
        <v>WASP-04m_m67_003</v>
      </c>
      <c r="C915" s="3" t="str">
        <f t="shared" si="2"/>
        <v>WASP</v>
      </c>
      <c r="D915" s="2">
        <v>88.0</v>
      </c>
      <c r="E915" s="2">
        <v>15826.5033727</v>
      </c>
      <c r="F915" s="2">
        <v>0.670307575221</v>
      </c>
    </row>
    <row r="916">
      <c r="A916" s="2" t="s">
        <v>967</v>
      </c>
      <c r="B916" s="3" t="str">
        <f t="shared" si="1"/>
        <v>WASP-04m_m67_003</v>
      </c>
      <c r="C916" s="3" t="str">
        <f t="shared" si="2"/>
        <v>WASP</v>
      </c>
      <c r="D916" s="2">
        <v>324.0</v>
      </c>
      <c r="E916" s="2">
        <v>23362.465663</v>
      </c>
      <c r="F916" s="2">
        <v>1.42866275681</v>
      </c>
    </row>
    <row r="917">
      <c r="A917" s="2" t="s">
        <v>968</v>
      </c>
      <c r="B917" s="3" t="str">
        <f t="shared" si="1"/>
        <v>WASP-05m_m67_001</v>
      </c>
      <c r="C917" s="3" t="str">
        <f t="shared" si="2"/>
        <v>WASP</v>
      </c>
      <c r="D917" s="2">
        <v>28.0</v>
      </c>
      <c r="E917" s="2">
        <v>5293.36062857</v>
      </c>
      <c r="F917" s="2">
        <v>0.143723950319</v>
      </c>
    </row>
    <row r="918">
      <c r="A918" s="2" t="s">
        <v>969</v>
      </c>
      <c r="B918" s="3" t="str">
        <f t="shared" si="1"/>
        <v>WASP-05m_m67_001</v>
      </c>
      <c r="C918" s="3" t="str">
        <f t="shared" si="2"/>
        <v>WASP</v>
      </c>
      <c r="D918" s="2">
        <v>104.0</v>
      </c>
      <c r="E918" s="2">
        <v>6908.47052308</v>
      </c>
      <c r="F918" s="2">
        <v>0.684771308526</v>
      </c>
    </row>
    <row r="919">
      <c r="A919" s="2" t="s">
        <v>970</v>
      </c>
      <c r="B919" s="3" t="str">
        <f t="shared" si="1"/>
        <v>WASP-05m_m67_001</v>
      </c>
      <c r="C919" s="3" t="str">
        <f t="shared" si="2"/>
        <v>WASP</v>
      </c>
      <c r="D919" s="2">
        <v>28.0</v>
      </c>
      <c r="E919" s="2">
        <v>4945.78177143</v>
      </c>
      <c r="F919" s="2">
        <v>0.482263312502</v>
      </c>
    </row>
    <row r="920">
      <c r="A920" s="2" t="s">
        <v>971</v>
      </c>
      <c r="B920" s="3" t="str">
        <f t="shared" si="1"/>
        <v>WASP-05m_m67_001</v>
      </c>
      <c r="C920" s="3" t="str">
        <f t="shared" si="2"/>
        <v>WASP</v>
      </c>
      <c r="D920" s="2">
        <v>172.0</v>
      </c>
      <c r="E920" s="2">
        <v>11069.6604163</v>
      </c>
      <c r="F920" s="2">
        <v>0.626284848793</v>
      </c>
    </row>
    <row r="921">
      <c r="A921" s="2" t="s">
        <v>972</v>
      </c>
      <c r="B921" s="3" t="str">
        <f t="shared" si="1"/>
        <v>WASP-05m_m67_001</v>
      </c>
      <c r="C921" s="3" t="str">
        <f t="shared" si="2"/>
        <v>WASP</v>
      </c>
      <c r="D921" s="2">
        <v>16.0</v>
      </c>
      <c r="E921" s="2">
        <v>5105.785425</v>
      </c>
      <c r="F921" s="2">
        <v>0.176423160204</v>
      </c>
    </row>
    <row r="922">
      <c r="A922" s="2" t="s">
        <v>973</v>
      </c>
      <c r="B922" s="3" t="str">
        <f t="shared" si="1"/>
        <v>WASP-05m_m67_001</v>
      </c>
      <c r="C922" s="3" t="str">
        <f t="shared" si="2"/>
        <v>WASP</v>
      </c>
      <c r="D922" s="2">
        <v>164.0</v>
      </c>
      <c r="E922" s="2">
        <v>9783.21166829</v>
      </c>
      <c r="F922" s="2">
        <v>1.39618240544</v>
      </c>
    </row>
    <row r="923">
      <c r="A923" s="2" t="s">
        <v>974</v>
      </c>
      <c r="B923" s="3" t="str">
        <f t="shared" si="1"/>
        <v>WASP-05m_m67_001</v>
      </c>
      <c r="C923" s="3" t="str">
        <f t="shared" si="2"/>
        <v>WASP</v>
      </c>
      <c r="D923" s="2">
        <v>24.0</v>
      </c>
      <c r="E923" s="2">
        <v>5330.12671667</v>
      </c>
      <c r="F923" s="2">
        <v>0.565458076367</v>
      </c>
    </row>
    <row r="924">
      <c r="A924" s="2" t="s">
        <v>975</v>
      </c>
      <c r="B924" s="3" t="str">
        <f t="shared" si="1"/>
        <v>WASP-05m_m67_001</v>
      </c>
      <c r="C924" s="3" t="str">
        <f t="shared" si="2"/>
        <v>WASP</v>
      </c>
      <c r="D924" s="2">
        <v>24.0</v>
      </c>
      <c r="E924" s="2">
        <v>5100.42915</v>
      </c>
      <c r="F924" s="2">
        <v>0.324791297219</v>
      </c>
    </row>
    <row r="925">
      <c r="A925" s="2" t="s">
        <v>976</v>
      </c>
      <c r="B925" s="3" t="str">
        <f t="shared" si="1"/>
        <v>WASP-05m_m67_001</v>
      </c>
      <c r="C925" s="3" t="str">
        <f t="shared" si="2"/>
        <v>WASP</v>
      </c>
      <c r="D925" s="2">
        <v>56.0</v>
      </c>
      <c r="E925" s="2">
        <v>5342.7129</v>
      </c>
      <c r="F925" s="2">
        <v>1.03729507906</v>
      </c>
    </row>
    <row r="926">
      <c r="A926" s="2" t="s">
        <v>977</v>
      </c>
      <c r="B926" s="3" t="str">
        <f t="shared" si="1"/>
        <v>WASP-05m_m67_001</v>
      </c>
      <c r="C926" s="3" t="str">
        <f t="shared" si="2"/>
        <v>WASP</v>
      </c>
      <c r="D926" s="2">
        <v>16.0</v>
      </c>
      <c r="E926" s="2">
        <v>5253.99135</v>
      </c>
      <c r="F926" s="2">
        <v>0.302045187037</v>
      </c>
    </row>
    <row r="927">
      <c r="A927" s="2" t="s">
        <v>978</v>
      </c>
      <c r="B927" s="3" t="str">
        <f t="shared" si="1"/>
        <v>WASP-05m_m67_001</v>
      </c>
      <c r="C927" s="3" t="str">
        <f t="shared" si="2"/>
        <v>WASP</v>
      </c>
      <c r="D927" s="2">
        <v>32.0</v>
      </c>
      <c r="E927" s="2">
        <v>5619.644425</v>
      </c>
      <c r="F927" s="2">
        <v>0.583273042226</v>
      </c>
    </row>
    <row r="928">
      <c r="A928" s="2" t="s">
        <v>979</v>
      </c>
      <c r="B928" s="3" t="str">
        <f t="shared" si="1"/>
        <v>WASP-05m_m67_001</v>
      </c>
      <c r="C928" s="3" t="str">
        <f t="shared" si="2"/>
        <v>WASP</v>
      </c>
      <c r="D928" s="2">
        <v>52.0</v>
      </c>
      <c r="E928" s="2">
        <v>6049.5672</v>
      </c>
      <c r="F928" s="2">
        <v>0.690118658406</v>
      </c>
    </row>
    <row r="929">
      <c r="A929" s="2" t="s">
        <v>980</v>
      </c>
      <c r="B929" s="3" t="str">
        <f t="shared" si="1"/>
        <v>WASP-05m_m67_001</v>
      </c>
      <c r="C929" s="3" t="str">
        <f t="shared" si="2"/>
        <v>WASP</v>
      </c>
      <c r="D929" s="2">
        <v>36.0</v>
      </c>
      <c r="E929" s="2">
        <v>5512.19458889</v>
      </c>
      <c r="F929" s="2">
        <v>0.757803817089</v>
      </c>
    </row>
    <row r="930">
      <c r="A930" s="2" t="s">
        <v>981</v>
      </c>
      <c r="B930" s="3" t="str">
        <f t="shared" si="1"/>
        <v>WASP-05m_m67_001</v>
      </c>
      <c r="C930" s="3" t="str">
        <f t="shared" si="2"/>
        <v>WASP</v>
      </c>
      <c r="D930" s="2">
        <v>332.0</v>
      </c>
      <c r="E930" s="2">
        <v>7289.55644458</v>
      </c>
      <c r="F930" s="2">
        <v>1.16500864827</v>
      </c>
    </row>
    <row r="931">
      <c r="A931" s="2" t="s">
        <v>982</v>
      </c>
      <c r="B931" s="3" t="str">
        <f t="shared" si="1"/>
        <v>WASP-05m_m67_001</v>
      </c>
      <c r="C931" s="3" t="str">
        <f t="shared" si="2"/>
        <v>WASP</v>
      </c>
      <c r="D931" s="2">
        <v>28.0</v>
      </c>
      <c r="E931" s="2">
        <v>5594.86081429</v>
      </c>
      <c r="F931" s="2">
        <v>0.567689993626</v>
      </c>
    </row>
    <row r="932">
      <c r="A932" s="2" t="s">
        <v>983</v>
      </c>
      <c r="B932" s="3" t="str">
        <f t="shared" si="1"/>
        <v>WASP-05m_m67_001</v>
      </c>
      <c r="C932" s="3" t="str">
        <f t="shared" si="2"/>
        <v>WASP</v>
      </c>
      <c r="D932" s="2">
        <v>16.0</v>
      </c>
      <c r="E932" s="2">
        <v>4973.726825</v>
      </c>
      <c r="F932" s="2">
        <v>0.441577026097</v>
      </c>
    </row>
    <row r="933">
      <c r="A933" s="2" t="s">
        <v>984</v>
      </c>
      <c r="B933" s="3" t="str">
        <f t="shared" si="1"/>
        <v>WASP-05m_m67_001</v>
      </c>
      <c r="C933" s="3" t="str">
        <f t="shared" si="2"/>
        <v>WASP</v>
      </c>
      <c r="D933" s="2">
        <v>44.0</v>
      </c>
      <c r="E933" s="2">
        <v>5916.79842727</v>
      </c>
      <c r="F933" s="2">
        <v>0.64070864448</v>
      </c>
    </row>
    <row r="934">
      <c r="A934" s="2" t="s">
        <v>985</v>
      </c>
      <c r="B934" s="3" t="str">
        <f t="shared" si="1"/>
        <v>WASP-05m_m67_001</v>
      </c>
      <c r="C934" s="3" t="str">
        <f t="shared" si="2"/>
        <v>WASP</v>
      </c>
      <c r="D934" s="2">
        <v>16.0</v>
      </c>
      <c r="E934" s="2">
        <v>3745.63005</v>
      </c>
      <c r="F934" s="2">
        <v>0.277434259692</v>
      </c>
    </row>
    <row r="935">
      <c r="A935" s="2" t="s">
        <v>986</v>
      </c>
      <c r="B935" s="3" t="str">
        <f t="shared" si="1"/>
        <v>WASP-05m_m67_001</v>
      </c>
      <c r="C935" s="3" t="str">
        <f t="shared" si="2"/>
        <v>WASP</v>
      </c>
      <c r="D935" s="2">
        <v>20.0</v>
      </c>
      <c r="E935" s="2">
        <v>5286.97502</v>
      </c>
      <c r="F935" s="2">
        <v>0.382738748026</v>
      </c>
    </row>
    <row r="936">
      <c r="A936" s="2" t="s">
        <v>987</v>
      </c>
      <c r="B936" s="3" t="str">
        <f t="shared" si="1"/>
        <v>WASP-05m_m67_001</v>
      </c>
      <c r="C936" s="3" t="str">
        <f t="shared" si="2"/>
        <v>WASP</v>
      </c>
      <c r="D936" s="2">
        <v>16.0</v>
      </c>
      <c r="E936" s="2">
        <v>5071.67865</v>
      </c>
      <c r="F936" s="2">
        <v>0.198161234052</v>
      </c>
    </row>
    <row r="937">
      <c r="A937" s="2" t="s">
        <v>988</v>
      </c>
      <c r="B937" s="3" t="str">
        <f t="shared" si="1"/>
        <v>WASP-05m_m67_001</v>
      </c>
      <c r="C937" s="3" t="str">
        <f t="shared" si="2"/>
        <v>WASP</v>
      </c>
      <c r="D937" s="2">
        <v>88.0</v>
      </c>
      <c r="E937" s="2">
        <v>14716.8122909</v>
      </c>
      <c r="F937" s="2">
        <v>0.623594893961</v>
      </c>
    </row>
    <row r="938">
      <c r="A938" s="2" t="s">
        <v>989</v>
      </c>
      <c r="B938" s="3" t="str">
        <f t="shared" si="1"/>
        <v>WASP-05m_m67_001</v>
      </c>
      <c r="C938" s="3" t="str">
        <f t="shared" si="2"/>
        <v>WASP</v>
      </c>
      <c r="D938" s="2">
        <v>36.0</v>
      </c>
      <c r="E938" s="2">
        <v>6591.15185556</v>
      </c>
      <c r="F938" s="2">
        <v>0.46475779456</v>
      </c>
    </row>
    <row r="939">
      <c r="A939" s="2" t="s">
        <v>990</v>
      </c>
      <c r="B939" s="3" t="str">
        <f t="shared" si="1"/>
        <v>WASP-05m_m67_001</v>
      </c>
      <c r="C939" s="3" t="str">
        <f t="shared" si="2"/>
        <v>WASP</v>
      </c>
      <c r="D939" s="2">
        <v>16.0</v>
      </c>
      <c r="E939" s="2">
        <v>4127.10525</v>
      </c>
      <c r="F939" s="2">
        <v>0.586552523709</v>
      </c>
    </row>
    <row r="940">
      <c r="A940" s="2" t="s">
        <v>991</v>
      </c>
      <c r="B940" s="3" t="str">
        <f t="shared" si="1"/>
        <v>WASP-05m_m67_002</v>
      </c>
      <c r="C940" s="3" t="str">
        <f t="shared" si="2"/>
        <v>WASP</v>
      </c>
      <c r="D940" s="2">
        <v>64.0</v>
      </c>
      <c r="E940" s="2">
        <v>5568.04596875</v>
      </c>
      <c r="F940" s="2">
        <v>0.860805141858</v>
      </c>
    </row>
    <row r="941">
      <c r="A941" s="2" t="s">
        <v>992</v>
      </c>
      <c r="B941" s="3" t="str">
        <f t="shared" si="1"/>
        <v>WASP-05m_m67_002</v>
      </c>
      <c r="C941" s="3" t="str">
        <f t="shared" si="2"/>
        <v>WASP</v>
      </c>
      <c r="D941" s="2">
        <v>88.0</v>
      </c>
      <c r="E941" s="2">
        <v>4571.36270909</v>
      </c>
      <c r="F941" s="2">
        <v>0.744100154913</v>
      </c>
    </row>
    <row r="942">
      <c r="A942" s="2" t="s">
        <v>993</v>
      </c>
      <c r="B942" s="3" t="str">
        <f t="shared" si="1"/>
        <v>WASP-05m_m67_002</v>
      </c>
      <c r="C942" s="3" t="str">
        <f t="shared" si="2"/>
        <v>WASP</v>
      </c>
      <c r="D942" s="2">
        <v>20.0</v>
      </c>
      <c r="E942" s="2">
        <v>3914.30586</v>
      </c>
      <c r="F942" s="2">
        <v>0.289062209359</v>
      </c>
    </row>
    <row r="943">
      <c r="A943" s="2" t="s">
        <v>994</v>
      </c>
      <c r="B943" s="3" t="str">
        <f t="shared" si="1"/>
        <v>WASP-05m_m67_002</v>
      </c>
      <c r="C943" s="3" t="str">
        <f t="shared" si="2"/>
        <v>WASP</v>
      </c>
      <c r="D943" s="2">
        <v>20.0</v>
      </c>
      <c r="E943" s="2">
        <v>4536.17516</v>
      </c>
      <c r="F943" s="2">
        <v>0.240254302702</v>
      </c>
    </row>
    <row r="944">
      <c r="A944" s="2" t="s">
        <v>995</v>
      </c>
      <c r="B944" s="3" t="str">
        <f t="shared" si="1"/>
        <v>WASP-05m_m67_002</v>
      </c>
      <c r="C944" s="3" t="str">
        <f t="shared" si="2"/>
        <v>WASP</v>
      </c>
      <c r="D944" s="2">
        <v>16.0</v>
      </c>
      <c r="E944" s="2">
        <v>5556.76015</v>
      </c>
      <c r="F944" s="2">
        <v>0.744544048748</v>
      </c>
    </row>
    <row r="945">
      <c r="A945" s="2" t="s">
        <v>996</v>
      </c>
      <c r="B945" s="3" t="str">
        <f t="shared" si="1"/>
        <v>WASP-05m_m67_002</v>
      </c>
      <c r="C945" s="3" t="str">
        <f t="shared" si="2"/>
        <v>WASP</v>
      </c>
      <c r="D945" s="2">
        <v>40.0</v>
      </c>
      <c r="E945" s="2">
        <v>4453.73642</v>
      </c>
      <c r="F945" s="2">
        <v>0.581007665469</v>
      </c>
    </row>
    <row r="946">
      <c r="A946" s="2" t="s">
        <v>997</v>
      </c>
      <c r="B946" s="3" t="str">
        <f t="shared" si="1"/>
        <v>WASP-05m_m67_002</v>
      </c>
      <c r="C946" s="3" t="str">
        <f t="shared" si="2"/>
        <v>WASP</v>
      </c>
      <c r="D946" s="2">
        <v>16.0</v>
      </c>
      <c r="E946" s="2">
        <v>3976.498925</v>
      </c>
      <c r="F946" s="2">
        <v>0.536769263681</v>
      </c>
    </row>
    <row r="947">
      <c r="A947" s="2" t="s">
        <v>998</v>
      </c>
      <c r="B947" s="3" t="str">
        <f t="shared" si="1"/>
        <v>WASP-05m_m67_002</v>
      </c>
      <c r="C947" s="3" t="str">
        <f t="shared" si="2"/>
        <v>WASP</v>
      </c>
      <c r="D947" s="2">
        <v>204.0</v>
      </c>
      <c r="E947" s="2">
        <v>6403.35269216</v>
      </c>
      <c r="F947" s="2">
        <v>0.993896839041</v>
      </c>
    </row>
    <row r="948">
      <c r="A948" s="2" t="s">
        <v>999</v>
      </c>
      <c r="B948" s="3" t="str">
        <f t="shared" si="1"/>
        <v>WASP-05m_m67_002</v>
      </c>
      <c r="C948" s="3" t="str">
        <f t="shared" si="2"/>
        <v>WASP</v>
      </c>
      <c r="D948" s="2">
        <v>20.0</v>
      </c>
      <c r="E948" s="2">
        <v>3851.88872</v>
      </c>
      <c r="F948" s="2">
        <v>0.511681370691</v>
      </c>
    </row>
    <row r="949">
      <c r="A949" s="2" t="s">
        <v>1000</v>
      </c>
      <c r="B949" s="3" t="str">
        <f t="shared" si="1"/>
        <v>WASP-05m_m67_002</v>
      </c>
      <c r="C949" s="3" t="str">
        <f t="shared" si="2"/>
        <v>WASP</v>
      </c>
      <c r="D949" s="2">
        <v>24.0</v>
      </c>
      <c r="E949" s="2">
        <v>4661.46673333</v>
      </c>
      <c r="F949" s="2">
        <v>0.510780176328</v>
      </c>
    </row>
    <row r="950">
      <c r="A950" s="2" t="s">
        <v>1001</v>
      </c>
      <c r="B950" s="3" t="str">
        <f t="shared" si="1"/>
        <v>WASP-05m_m67_002</v>
      </c>
      <c r="C950" s="3" t="str">
        <f t="shared" si="2"/>
        <v>WASP</v>
      </c>
      <c r="D950" s="2">
        <v>28.0</v>
      </c>
      <c r="E950" s="2">
        <v>5154.88337143</v>
      </c>
      <c r="F950" s="2">
        <v>0.486925351971</v>
      </c>
    </row>
    <row r="951">
      <c r="A951" s="2" t="s">
        <v>1002</v>
      </c>
      <c r="B951" s="3" t="str">
        <f t="shared" si="1"/>
        <v>WASP-05m_m67_002</v>
      </c>
      <c r="C951" s="3" t="str">
        <f t="shared" si="2"/>
        <v>WASP</v>
      </c>
      <c r="D951" s="2">
        <v>20.0</v>
      </c>
      <c r="E951" s="2">
        <v>4728.64754</v>
      </c>
      <c r="F951" s="2">
        <v>0.258593453975</v>
      </c>
    </row>
    <row r="952">
      <c r="A952" s="2" t="s">
        <v>1003</v>
      </c>
      <c r="B952" s="3" t="str">
        <f t="shared" si="1"/>
        <v>WASP-05m_m67_002</v>
      </c>
      <c r="C952" s="3" t="str">
        <f t="shared" si="2"/>
        <v>WASP</v>
      </c>
      <c r="D952" s="2">
        <v>16.0</v>
      </c>
      <c r="E952" s="2">
        <v>4132.79285</v>
      </c>
      <c r="F952" s="2">
        <v>0.614806038488</v>
      </c>
    </row>
    <row r="953">
      <c r="A953" s="2" t="s">
        <v>1004</v>
      </c>
      <c r="B953" s="3" t="str">
        <f t="shared" si="1"/>
        <v>WASP-05m_m67_002</v>
      </c>
      <c r="C953" s="3" t="str">
        <f t="shared" si="2"/>
        <v>WASP</v>
      </c>
      <c r="D953" s="2">
        <v>24.0</v>
      </c>
      <c r="E953" s="2">
        <v>3895.74283333</v>
      </c>
      <c r="F953" s="2">
        <v>0.495170929532</v>
      </c>
    </row>
    <row r="954">
      <c r="A954" s="2" t="s">
        <v>1005</v>
      </c>
      <c r="B954" s="3" t="str">
        <f t="shared" si="1"/>
        <v>WASP-05m_m67_002</v>
      </c>
      <c r="C954" s="3" t="str">
        <f t="shared" si="2"/>
        <v>WASP</v>
      </c>
      <c r="D954" s="2">
        <v>16.0</v>
      </c>
      <c r="E954" s="2">
        <v>4541.8243</v>
      </c>
      <c r="F954" s="2">
        <v>0.116010674389</v>
      </c>
    </row>
    <row r="955">
      <c r="A955" s="2" t="s">
        <v>1006</v>
      </c>
      <c r="B955" s="3" t="str">
        <f t="shared" si="1"/>
        <v>WASP-05m_m67_002</v>
      </c>
      <c r="C955" s="3" t="str">
        <f t="shared" si="2"/>
        <v>WASP</v>
      </c>
      <c r="D955" s="2">
        <v>48.0</v>
      </c>
      <c r="E955" s="2">
        <v>5163.45335</v>
      </c>
      <c r="F955" s="2">
        <v>0.46469026393</v>
      </c>
    </row>
    <row r="956">
      <c r="A956" s="2" t="s">
        <v>1007</v>
      </c>
      <c r="B956" s="3" t="str">
        <f t="shared" si="1"/>
        <v>WASP-05m_m67_002</v>
      </c>
      <c r="C956" s="3" t="str">
        <f t="shared" si="2"/>
        <v>WASP</v>
      </c>
      <c r="D956" s="2">
        <v>16.0</v>
      </c>
      <c r="E956" s="2">
        <v>4347.1172</v>
      </c>
      <c r="F956" s="2">
        <v>0.594204361456</v>
      </c>
    </row>
    <row r="957">
      <c r="A957" s="2" t="s">
        <v>1008</v>
      </c>
      <c r="B957" s="3" t="str">
        <f t="shared" si="1"/>
        <v>WASP-05m_m67_002</v>
      </c>
      <c r="C957" s="3" t="str">
        <f t="shared" si="2"/>
        <v>WASP</v>
      </c>
      <c r="D957" s="2">
        <v>16.0</v>
      </c>
      <c r="E957" s="2">
        <v>4536.11745</v>
      </c>
      <c r="F957" s="2">
        <v>0.58607832123</v>
      </c>
    </row>
    <row r="958">
      <c r="A958" s="2" t="s">
        <v>1009</v>
      </c>
      <c r="B958" s="3" t="str">
        <f t="shared" si="1"/>
        <v>WASP-05m_m67_002</v>
      </c>
      <c r="C958" s="3" t="str">
        <f t="shared" si="2"/>
        <v>WASP</v>
      </c>
      <c r="D958" s="2">
        <v>132.0</v>
      </c>
      <c r="E958" s="2">
        <v>5017.77742424</v>
      </c>
      <c r="F958" s="2">
        <v>1.12668179993</v>
      </c>
    </row>
    <row r="959">
      <c r="A959" s="2" t="s">
        <v>1010</v>
      </c>
      <c r="B959" s="3" t="str">
        <f t="shared" si="1"/>
        <v>WASP-05m_m67_002</v>
      </c>
      <c r="C959" s="3" t="str">
        <f t="shared" si="2"/>
        <v>WASP</v>
      </c>
      <c r="D959" s="2">
        <v>16.0</v>
      </c>
      <c r="E959" s="2">
        <v>4662.353825</v>
      </c>
      <c r="F959" s="2">
        <v>0.270058868816</v>
      </c>
    </row>
    <row r="960">
      <c r="A960" s="2" t="s">
        <v>1011</v>
      </c>
      <c r="B960" s="3" t="str">
        <f t="shared" si="1"/>
        <v>WASP-05m_m67_002</v>
      </c>
      <c r="C960" s="3" t="str">
        <f t="shared" si="2"/>
        <v>WASP</v>
      </c>
      <c r="D960" s="2">
        <v>36.0</v>
      </c>
      <c r="E960" s="2">
        <v>4712.93652222</v>
      </c>
      <c r="F960" s="2">
        <v>0.91304728585</v>
      </c>
    </row>
    <row r="961">
      <c r="A961" s="2" t="s">
        <v>1012</v>
      </c>
      <c r="B961" s="3" t="str">
        <f t="shared" si="1"/>
        <v>WASP-05m_m67_002</v>
      </c>
      <c r="C961" s="3" t="str">
        <f t="shared" si="2"/>
        <v>WASP</v>
      </c>
      <c r="D961" s="2">
        <v>20.0</v>
      </c>
      <c r="E961" s="2">
        <v>4828.27536</v>
      </c>
      <c r="F961" s="2">
        <v>0.420159197383</v>
      </c>
    </row>
    <row r="962">
      <c r="A962" s="2" t="s">
        <v>1013</v>
      </c>
      <c r="B962" s="3" t="str">
        <f t="shared" si="1"/>
        <v>WASP-05m_m67_002</v>
      </c>
      <c r="C962" s="3" t="str">
        <f t="shared" si="2"/>
        <v>WASP</v>
      </c>
      <c r="D962" s="2">
        <v>24.0</v>
      </c>
      <c r="E962" s="2">
        <v>4258.82675</v>
      </c>
      <c r="F962" s="2">
        <v>0.489079181256</v>
      </c>
    </row>
    <row r="963">
      <c r="A963" s="2" t="s">
        <v>1014</v>
      </c>
      <c r="B963" s="3" t="str">
        <f t="shared" si="1"/>
        <v>WASP-05m_m67_002</v>
      </c>
      <c r="C963" s="3" t="str">
        <f t="shared" si="2"/>
        <v>WASP</v>
      </c>
      <c r="D963" s="2">
        <v>68.0</v>
      </c>
      <c r="E963" s="2">
        <v>6761.93467647</v>
      </c>
      <c r="F963" s="2">
        <v>0.507687424421</v>
      </c>
    </row>
    <row r="964">
      <c r="A964" s="2" t="s">
        <v>1015</v>
      </c>
      <c r="B964" s="3" t="str">
        <f t="shared" si="1"/>
        <v>WASP-05m_m67_002</v>
      </c>
      <c r="C964" s="3" t="str">
        <f t="shared" si="2"/>
        <v>WASP</v>
      </c>
      <c r="D964" s="2">
        <v>20.0</v>
      </c>
      <c r="E964" s="2">
        <v>5322.53772</v>
      </c>
      <c r="F964" s="2">
        <v>0.275929805905</v>
      </c>
    </row>
    <row r="965">
      <c r="A965" s="2" t="s">
        <v>1016</v>
      </c>
      <c r="B965" s="3" t="str">
        <f t="shared" si="1"/>
        <v>WASP-05m_m67_002</v>
      </c>
      <c r="C965" s="3" t="str">
        <f t="shared" si="2"/>
        <v>WASP</v>
      </c>
      <c r="D965" s="2">
        <v>20.0</v>
      </c>
      <c r="E965" s="2">
        <v>4631.12124</v>
      </c>
      <c r="F965" s="2">
        <v>0.706386602826</v>
      </c>
    </row>
    <row r="966">
      <c r="A966" s="2" t="s">
        <v>1017</v>
      </c>
      <c r="B966" s="3" t="str">
        <f t="shared" si="1"/>
        <v>WASP-05m_m67_002</v>
      </c>
      <c r="C966" s="3" t="str">
        <f t="shared" si="2"/>
        <v>WASP</v>
      </c>
      <c r="D966" s="2">
        <v>36.0</v>
      </c>
      <c r="E966" s="2">
        <v>4012.29422222</v>
      </c>
      <c r="F966" s="2">
        <v>0.616984364279</v>
      </c>
    </row>
    <row r="967">
      <c r="A967" s="2" t="s">
        <v>1018</v>
      </c>
      <c r="B967" s="3" t="str">
        <f t="shared" si="1"/>
        <v>WASP-05m_m67_002</v>
      </c>
      <c r="C967" s="3" t="str">
        <f t="shared" si="2"/>
        <v>WASP</v>
      </c>
      <c r="D967" s="2">
        <v>28.0</v>
      </c>
      <c r="E967" s="2">
        <v>5219.73605714</v>
      </c>
      <c r="F967" s="2">
        <v>0.410749102355</v>
      </c>
    </row>
    <row r="968">
      <c r="A968" s="2" t="s">
        <v>1019</v>
      </c>
      <c r="B968" s="3" t="str">
        <f t="shared" si="1"/>
        <v>WASP-05m_m67_002</v>
      </c>
      <c r="C968" s="3" t="str">
        <f t="shared" si="2"/>
        <v>WASP</v>
      </c>
      <c r="D968" s="2">
        <v>24.0</v>
      </c>
      <c r="E968" s="2">
        <v>5004.37425</v>
      </c>
      <c r="F968" s="2">
        <v>0.470517228003</v>
      </c>
    </row>
    <row r="969">
      <c r="A969" s="2" t="s">
        <v>1020</v>
      </c>
      <c r="B969" s="3" t="str">
        <f t="shared" si="1"/>
        <v>WASP-05m_m67_002</v>
      </c>
      <c r="C969" s="3" t="str">
        <f t="shared" si="2"/>
        <v>WASP</v>
      </c>
      <c r="D969" s="2">
        <v>24.0</v>
      </c>
      <c r="E969" s="2">
        <v>4691.73073333</v>
      </c>
      <c r="F969" s="2">
        <v>0.832484944682</v>
      </c>
    </row>
    <row r="970">
      <c r="A970" s="2" t="s">
        <v>1021</v>
      </c>
      <c r="B970" s="3" t="str">
        <f t="shared" si="1"/>
        <v>WASP-05m_m67_002</v>
      </c>
      <c r="C970" s="3" t="str">
        <f t="shared" si="2"/>
        <v>WASP</v>
      </c>
      <c r="D970" s="2">
        <v>68.0</v>
      </c>
      <c r="E970" s="2">
        <v>5995.34894118</v>
      </c>
      <c r="F970" s="2">
        <v>0.610564662026</v>
      </c>
    </row>
    <row r="971">
      <c r="A971" s="2" t="s">
        <v>1022</v>
      </c>
      <c r="B971" s="3" t="str">
        <f t="shared" si="1"/>
        <v>WASP-05m_m67_002</v>
      </c>
      <c r="C971" s="3" t="str">
        <f t="shared" si="2"/>
        <v>WASP</v>
      </c>
      <c r="D971" s="2">
        <v>24.0</v>
      </c>
      <c r="E971" s="2">
        <v>3900.36461667</v>
      </c>
      <c r="F971" s="2">
        <v>0.418297072286</v>
      </c>
    </row>
    <row r="972">
      <c r="A972" s="2" t="s">
        <v>1023</v>
      </c>
      <c r="B972" s="3" t="str">
        <f t="shared" si="1"/>
        <v>WASP-05m_m67_003</v>
      </c>
      <c r="C972" s="3" t="str">
        <f t="shared" si="2"/>
        <v>WASP</v>
      </c>
      <c r="D972" s="2">
        <v>364.0</v>
      </c>
      <c r="E972" s="2">
        <v>8388.28157802</v>
      </c>
      <c r="F972" s="2">
        <v>1.15276975505</v>
      </c>
    </row>
    <row r="973">
      <c r="A973" s="2" t="s">
        <v>1024</v>
      </c>
      <c r="B973" s="3" t="str">
        <f t="shared" si="1"/>
        <v>WASP-05m_m67_003</v>
      </c>
      <c r="C973" s="3" t="str">
        <f t="shared" si="2"/>
        <v>WASP</v>
      </c>
      <c r="D973" s="2">
        <v>40.0</v>
      </c>
      <c r="E973" s="2">
        <v>3956.32097</v>
      </c>
      <c r="F973" s="2">
        <v>0.7397140733</v>
      </c>
    </row>
    <row r="974">
      <c r="A974" s="2" t="s">
        <v>1025</v>
      </c>
      <c r="B974" s="3" t="str">
        <f t="shared" si="1"/>
        <v>WASP-05m_m67_003</v>
      </c>
      <c r="C974" s="3" t="str">
        <f t="shared" si="2"/>
        <v>WASP</v>
      </c>
      <c r="D974" s="2">
        <v>24.0</v>
      </c>
      <c r="E974" s="2">
        <v>3943.58998333</v>
      </c>
      <c r="F974" s="2">
        <v>0.579944367864</v>
      </c>
    </row>
    <row r="975">
      <c r="A975" s="2" t="s">
        <v>1026</v>
      </c>
      <c r="B975" s="3" t="str">
        <f t="shared" si="1"/>
        <v>WASP-05m_m67_003</v>
      </c>
      <c r="C975" s="3" t="str">
        <f t="shared" si="2"/>
        <v>WASP</v>
      </c>
      <c r="D975" s="2">
        <v>44.0</v>
      </c>
      <c r="E975" s="2">
        <v>4342.09799091</v>
      </c>
      <c r="F975" s="2">
        <v>0.754073193847</v>
      </c>
    </row>
    <row r="976">
      <c r="A976" s="2" t="s">
        <v>1027</v>
      </c>
      <c r="B976" s="3" t="str">
        <f t="shared" si="1"/>
        <v>WASP-05m_m67_003</v>
      </c>
      <c r="C976" s="3" t="str">
        <f t="shared" si="2"/>
        <v>WASP</v>
      </c>
      <c r="D976" s="2">
        <v>44.0</v>
      </c>
      <c r="E976" s="2">
        <v>3714.03497273</v>
      </c>
      <c r="F976" s="2">
        <v>0.449543774429</v>
      </c>
    </row>
    <row r="977">
      <c r="A977" s="2" t="s">
        <v>1028</v>
      </c>
      <c r="B977" s="3" t="str">
        <f t="shared" si="1"/>
        <v>WASP-05m_m67_003</v>
      </c>
      <c r="C977" s="3" t="str">
        <f t="shared" si="2"/>
        <v>WASP</v>
      </c>
      <c r="D977" s="2">
        <v>28.0</v>
      </c>
      <c r="E977" s="2">
        <v>4053.16385714</v>
      </c>
      <c r="F977" s="2">
        <v>0.197282080908</v>
      </c>
    </row>
    <row r="978">
      <c r="A978" s="2" t="s">
        <v>1029</v>
      </c>
      <c r="B978" s="3" t="str">
        <f t="shared" si="1"/>
        <v>WASP-05m_m67_003</v>
      </c>
      <c r="C978" s="3" t="str">
        <f t="shared" si="2"/>
        <v>WASP</v>
      </c>
      <c r="D978" s="2">
        <v>32.0</v>
      </c>
      <c r="E978" s="2">
        <v>4174.5054875</v>
      </c>
      <c r="F978" s="2">
        <v>0.761765222138</v>
      </c>
    </row>
    <row r="979">
      <c r="A979" s="2" t="s">
        <v>1030</v>
      </c>
      <c r="B979" s="3" t="str">
        <f t="shared" si="1"/>
        <v>WASP-05m_m67_003</v>
      </c>
      <c r="C979" s="3" t="str">
        <f t="shared" si="2"/>
        <v>WASP</v>
      </c>
      <c r="D979" s="2">
        <v>24.0</v>
      </c>
      <c r="E979" s="2">
        <v>4375.07093333</v>
      </c>
      <c r="F979" s="2">
        <v>0.596556476402</v>
      </c>
    </row>
    <row r="980">
      <c r="A980" s="2" t="s">
        <v>1031</v>
      </c>
      <c r="B980" s="3" t="str">
        <f t="shared" si="1"/>
        <v>WASP-05m_m67_003</v>
      </c>
      <c r="C980" s="3" t="str">
        <f t="shared" si="2"/>
        <v>WASP</v>
      </c>
      <c r="D980" s="2">
        <v>28.0</v>
      </c>
      <c r="E980" s="2">
        <v>4343.58294286</v>
      </c>
      <c r="F980" s="2">
        <v>0.871442021436</v>
      </c>
    </row>
    <row r="981">
      <c r="A981" s="2" t="s">
        <v>1032</v>
      </c>
      <c r="B981" s="3" t="str">
        <f t="shared" si="1"/>
        <v>WASP-05m_m67_003</v>
      </c>
      <c r="C981" s="3" t="str">
        <f t="shared" si="2"/>
        <v>WASP</v>
      </c>
      <c r="D981" s="2">
        <v>32.0</v>
      </c>
      <c r="E981" s="2">
        <v>4330.2178</v>
      </c>
      <c r="F981" s="2">
        <v>0.612687056988</v>
      </c>
    </row>
    <row r="982">
      <c r="A982" s="2" t="s">
        <v>1033</v>
      </c>
      <c r="B982" s="3" t="str">
        <f t="shared" si="1"/>
        <v>WASP-05m_m67_003</v>
      </c>
      <c r="C982" s="3" t="str">
        <f t="shared" si="2"/>
        <v>WASP</v>
      </c>
      <c r="D982" s="2">
        <v>24.0</v>
      </c>
      <c r="E982" s="2">
        <v>4559.85938333</v>
      </c>
      <c r="F982" s="2">
        <v>0.412325083285</v>
      </c>
    </row>
    <row r="983">
      <c r="A983" s="2" t="s">
        <v>1034</v>
      </c>
      <c r="B983" s="3" t="str">
        <f t="shared" si="1"/>
        <v>WASP-05m_m67_003</v>
      </c>
      <c r="C983" s="3" t="str">
        <f t="shared" si="2"/>
        <v>WASP</v>
      </c>
      <c r="D983" s="2">
        <v>16.0</v>
      </c>
      <c r="E983" s="2">
        <v>5381.894475</v>
      </c>
      <c r="F983" s="2">
        <v>0.586037001404</v>
      </c>
    </row>
    <row r="984">
      <c r="A984" s="2" t="s">
        <v>1035</v>
      </c>
      <c r="B984" s="3" t="str">
        <f t="shared" si="1"/>
        <v>WASP-05m_m67_003</v>
      </c>
      <c r="C984" s="3" t="str">
        <f t="shared" si="2"/>
        <v>WASP</v>
      </c>
      <c r="D984" s="2">
        <v>32.0</v>
      </c>
      <c r="E984" s="2">
        <v>4869.8844125</v>
      </c>
      <c r="F984" s="2">
        <v>0.540327629388</v>
      </c>
    </row>
    <row r="985">
      <c r="A985" s="2" t="s">
        <v>1036</v>
      </c>
      <c r="B985" s="3" t="str">
        <f t="shared" si="1"/>
        <v>WASP-05m_m67_003</v>
      </c>
      <c r="C985" s="3" t="str">
        <f t="shared" si="2"/>
        <v>WASP</v>
      </c>
      <c r="D985" s="2">
        <v>16.0</v>
      </c>
      <c r="E985" s="2">
        <v>5322.675125</v>
      </c>
      <c r="F985" s="2">
        <v>0.308466619029</v>
      </c>
    </row>
    <row r="986">
      <c r="A986" s="2" t="s">
        <v>1037</v>
      </c>
      <c r="B986" s="3" t="str">
        <f t="shared" si="1"/>
        <v>WASP-05m_m67_003</v>
      </c>
      <c r="C986" s="3" t="str">
        <f t="shared" si="2"/>
        <v>WASP</v>
      </c>
      <c r="D986" s="2">
        <v>32.0</v>
      </c>
      <c r="E986" s="2">
        <v>4815.3723375</v>
      </c>
      <c r="F986" s="2">
        <v>0.411812495694</v>
      </c>
    </row>
    <row r="987">
      <c r="A987" s="2" t="s">
        <v>1038</v>
      </c>
      <c r="B987" s="3" t="str">
        <f t="shared" si="1"/>
        <v>WASP-05m_m67_003</v>
      </c>
      <c r="C987" s="3" t="str">
        <f t="shared" si="2"/>
        <v>WASP</v>
      </c>
      <c r="D987" s="2">
        <v>20.0</v>
      </c>
      <c r="E987" s="2">
        <v>4808.55546</v>
      </c>
      <c r="F987" s="2">
        <v>0.827944386442</v>
      </c>
    </row>
    <row r="988">
      <c r="A988" s="2" t="s">
        <v>1039</v>
      </c>
      <c r="B988" s="3" t="str">
        <f t="shared" si="1"/>
        <v>WASP-05m_m67_003</v>
      </c>
      <c r="C988" s="3" t="str">
        <f t="shared" si="2"/>
        <v>WASP</v>
      </c>
      <c r="D988" s="2">
        <v>16.0</v>
      </c>
      <c r="E988" s="2">
        <v>5561.152375</v>
      </c>
      <c r="F988" s="2">
        <v>0.169111298627</v>
      </c>
    </row>
    <row r="989">
      <c r="A989" s="2" t="s">
        <v>1040</v>
      </c>
      <c r="B989" s="3" t="str">
        <f t="shared" si="1"/>
        <v>WASP-05m_m67_003</v>
      </c>
      <c r="C989" s="3" t="str">
        <f t="shared" si="2"/>
        <v>WASP</v>
      </c>
      <c r="D989" s="2">
        <v>20.0</v>
      </c>
      <c r="E989" s="2">
        <v>4927.0563</v>
      </c>
      <c r="F989" s="2">
        <v>0.433266431317</v>
      </c>
    </row>
    <row r="990">
      <c r="A990" s="2" t="s">
        <v>1041</v>
      </c>
      <c r="B990" s="3" t="str">
        <f t="shared" si="1"/>
        <v>WASP-05m_m67_003</v>
      </c>
      <c r="C990" s="3" t="str">
        <f t="shared" si="2"/>
        <v>WASP</v>
      </c>
      <c r="D990" s="2">
        <v>20.0</v>
      </c>
      <c r="E990" s="2">
        <v>5142.87082</v>
      </c>
      <c r="F990" s="2">
        <v>0.312512477224</v>
      </c>
    </row>
    <row r="991">
      <c r="A991" s="2" t="s">
        <v>1042</v>
      </c>
      <c r="B991" s="3" t="str">
        <f t="shared" si="1"/>
        <v>WASP-05m_m67_003</v>
      </c>
      <c r="C991" s="3" t="str">
        <f t="shared" si="2"/>
        <v>WASP</v>
      </c>
      <c r="D991" s="2">
        <v>192.0</v>
      </c>
      <c r="E991" s="2">
        <v>5987.14651042</v>
      </c>
      <c r="F991" s="2">
        <v>1.05635457375</v>
      </c>
    </row>
    <row r="992">
      <c r="A992" s="2" t="s">
        <v>1043</v>
      </c>
      <c r="B992" s="3" t="str">
        <f t="shared" si="1"/>
        <v>WASP-05m_m67_003</v>
      </c>
      <c r="C992" s="3" t="str">
        <f t="shared" si="2"/>
        <v>WASP</v>
      </c>
      <c r="D992" s="2">
        <v>24.0</v>
      </c>
      <c r="E992" s="2">
        <v>5886.6582</v>
      </c>
      <c r="F992" s="2">
        <v>0.829763226273</v>
      </c>
    </row>
    <row r="993">
      <c r="A993" s="2" t="s">
        <v>1044</v>
      </c>
      <c r="B993" s="3" t="str">
        <f t="shared" si="1"/>
        <v>WASP-05m_m67_003</v>
      </c>
      <c r="C993" s="3" t="str">
        <f t="shared" si="2"/>
        <v>WASP</v>
      </c>
      <c r="D993" s="2">
        <v>16.0</v>
      </c>
      <c r="E993" s="2">
        <v>5078.573725</v>
      </c>
      <c r="F993" s="2">
        <v>0.256921799437</v>
      </c>
    </row>
    <row r="994">
      <c r="A994" s="2" t="s">
        <v>1045</v>
      </c>
      <c r="B994" s="3" t="str">
        <f t="shared" si="1"/>
        <v>WASP-05m_m67_003</v>
      </c>
      <c r="C994" s="3" t="str">
        <f t="shared" si="2"/>
        <v>WASP</v>
      </c>
      <c r="D994" s="2">
        <v>28.0</v>
      </c>
      <c r="E994" s="2">
        <v>5574.396</v>
      </c>
      <c r="F994" s="2">
        <v>0.303916442248</v>
      </c>
    </row>
    <row r="995">
      <c r="A995" s="2" t="s">
        <v>1046</v>
      </c>
      <c r="B995" s="3" t="str">
        <f t="shared" si="1"/>
        <v>WASP-05m_m67_003</v>
      </c>
      <c r="C995" s="3" t="str">
        <f t="shared" si="2"/>
        <v>WASP</v>
      </c>
      <c r="D995" s="2">
        <v>32.0</v>
      </c>
      <c r="E995" s="2">
        <v>5400.6825125</v>
      </c>
      <c r="F995" s="2">
        <v>0.465149727685</v>
      </c>
    </row>
    <row r="996">
      <c r="A996" s="2" t="s">
        <v>1047</v>
      </c>
      <c r="B996" s="3" t="str">
        <f t="shared" si="1"/>
        <v>WASP-05m_m67_003</v>
      </c>
      <c r="C996" s="3" t="str">
        <f t="shared" si="2"/>
        <v>WASP</v>
      </c>
      <c r="D996" s="2">
        <v>20.0</v>
      </c>
      <c r="E996" s="2">
        <v>3571.99778</v>
      </c>
      <c r="F996" s="2">
        <v>0.407463299151</v>
      </c>
    </row>
    <row r="997">
      <c r="A997" s="2" t="s">
        <v>1048</v>
      </c>
      <c r="B997" s="3" t="str">
        <f t="shared" si="1"/>
        <v>WASP-05m_m67_003</v>
      </c>
      <c r="C997" s="3" t="str">
        <f t="shared" si="2"/>
        <v>WASP</v>
      </c>
      <c r="D997" s="2">
        <v>96.0</v>
      </c>
      <c r="E997" s="2">
        <v>6347.2517625</v>
      </c>
      <c r="F997" s="2">
        <v>0.825720594693</v>
      </c>
    </row>
    <row r="998">
      <c r="A998" s="2" t="s">
        <v>1049</v>
      </c>
      <c r="B998" s="3" t="str">
        <f t="shared" si="1"/>
        <v>WASP-05m_m67_003</v>
      </c>
      <c r="C998" s="3" t="str">
        <f t="shared" si="2"/>
        <v>WASP</v>
      </c>
      <c r="D998" s="2">
        <v>68.0</v>
      </c>
      <c r="E998" s="2">
        <v>3744.05854118</v>
      </c>
      <c r="F998" s="2">
        <v>0.598472586728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86"/>
    <col customWidth="1" min="5" max="5" width="18.0"/>
  </cols>
  <sheetData>
    <row r="3">
      <c r="A3" s="2" t="s">
        <v>46</v>
      </c>
      <c r="B3" s="2" t="s">
        <v>47</v>
      </c>
      <c r="C3" s="2" t="s">
        <v>48</v>
      </c>
      <c r="D3" s="2" t="s">
        <v>49</v>
      </c>
      <c r="E3" s="2" t="s">
        <v>50</v>
      </c>
      <c r="F3" s="2" t="s">
        <v>1050</v>
      </c>
      <c r="G3" s="2" t="s">
        <v>1051</v>
      </c>
      <c r="H3" s="2" t="s">
        <v>1052</v>
      </c>
    </row>
    <row r="4">
      <c r="A4" s="3" t="s">
        <v>1053</v>
      </c>
      <c r="B4" s="3" t="s">
        <v>1054</v>
      </c>
      <c r="C4" s="2">
        <v>16.0</v>
      </c>
      <c r="D4" s="2">
        <v>3905.647025</v>
      </c>
      <c r="E4" s="2">
        <v>0.766228023384</v>
      </c>
      <c r="F4">
        <f>IFERROR(__xludf.DUMMYFUNCTION("FILTER('WholeNMJData-CalcPT-Thresholds'!D:D,'WholeNMJData-CalcPT-Thresholds'!$B:$B=$A4)"),266.3108)</f>
        <v>266.3108</v>
      </c>
      <c r="G4">
        <f t="shared" ref="G4:G998" si="1">D4/F4</f>
        <v>14.66574778</v>
      </c>
      <c r="H4">
        <f>IFERROR(__xludf.DUMMYFUNCTION("FILTER('WholeNMJData-CalcPT-Thresholds'!C:C,'WholeNMJData-CalcPT-Thresholds'!$B:$B=$A4)"),114.11556)</f>
        <v>114.11556</v>
      </c>
    </row>
    <row r="5">
      <c r="A5" s="3" t="s">
        <v>1053</v>
      </c>
      <c r="B5" s="3" t="s">
        <v>1054</v>
      </c>
      <c r="C5" s="2">
        <v>32.0</v>
      </c>
      <c r="D5" s="2">
        <v>2492.19585</v>
      </c>
      <c r="E5" s="2">
        <v>0.853160838062</v>
      </c>
      <c r="F5">
        <f>IFERROR(__xludf.DUMMYFUNCTION("FILTER('WholeNMJData-CalcPT-Thresholds'!D:D,'WholeNMJData-CalcPT-Thresholds'!B:B=A5)"),266.3108)</f>
        <v>266.3108</v>
      </c>
      <c r="G5">
        <f t="shared" si="1"/>
        <v>9.358222986</v>
      </c>
      <c r="H5">
        <f>IFERROR(__xludf.DUMMYFUNCTION("FILTER('WholeNMJData-CalcPT-Thresholds'!C:C,'WholeNMJData-CalcPT-Thresholds'!$B:$B=$A5)"),114.11556)</f>
        <v>114.11556</v>
      </c>
    </row>
    <row r="6">
      <c r="A6" s="3" t="s">
        <v>1053</v>
      </c>
      <c r="B6" s="3" t="s">
        <v>1054</v>
      </c>
      <c r="C6" s="2">
        <v>84.0</v>
      </c>
      <c r="D6" s="2">
        <v>3775.3657381</v>
      </c>
      <c r="E6" s="2">
        <v>1.59287918501</v>
      </c>
      <c r="F6">
        <f>IFERROR(__xludf.DUMMYFUNCTION("FILTER('WholeNMJData-CalcPT-Thresholds'!D:D,'WholeNMJData-CalcPT-Thresholds'!B:B=A6)"),266.3108)</f>
        <v>266.3108</v>
      </c>
      <c r="G6">
        <f t="shared" si="1"/>
        <v>14.17654011</v>
      </c>
      <c r="H6">
        <f>IFERROR(__xludf.DUMMYFUNCTION("FILTER('WholeNMJData-CalcPT-Thresholds'!C:C,'WholeNMJData-CalcPT-Thresholds'!$B:$B=$A6)"),114.11556)</f>
        <v>114.11556</v>
      </c>
    </row>
    <row r="7">
      <c r="A7" s="3" t="s">
        <v>1053</v>
      </c>
      <c r="B7" s="3" t="s">
        <v>1054</v>
      </c>
      <c r="C7" s="2">
        <v>92.0</v>
      </c>
      <c r="D7" s="2">
        <v>4143.47968261</v>
      </c>
      <c r="E7" s="2">
        <v>0.792230746003</v>
      </c>
      <c r="F7">
        <f>IFERROR(__xludf.DUMMYFUNCTION("FILTER('WholeNMJData-CalcPT-Thresholds'!D:D,'WholeNMJData-CalcPT-Thresholds'!B:B=A7)"),266.3108)</f>
        <v>266.3108</v>
      </c>
      <c r="G7">
        <f t="shared" si="1"/>
        <v>15.55881204</v>
      </c>
      <c r="H7">
        <f>IFERROR(__xludf.DUMMYFUNCTION("FILTER('WholeNMJData-CalcPT-Thresholds'!C:C,'WholeNMJData-CalcPT-Thresholds'!$B:$B=$A7)"),114.11556)</f>
        <v>114.11556</v>
      </c>
    </row>
    <row r="8">
      <c r="A8" s="3" t="s">
        <v>1053</v>
      </c>
      <c r="B8" s="3" t="s">
        <v>1054</v>
      </c>
      <c r="C8" s="2">
        <v>20.0</v>
      </c>
      <c r="D8" s="2">
        <v>2988.07944</v>
      </c>
      <c r="E8" s="2">
        <v>0.694621258128</v>
      </c>
      <c r="F8">
        <f>IFERROR(__xludf.DUMMYFUNCTION("FILTER('WholeNMJData-CalcPT-Thresholds'!D:D,'WholeNMJData-CalcPT-Thresholds'!B:B=A8)"),266.3108)</f>
        <v>266.3108</v>
      </c>
      <c r="G8">
        <f t="shared" si="1"/>
        <v>11.22027135</v>
      </c>
      <c r="H8">
        <f>IFERROR(__xludf.DUMMYFUNCTION("FILTER('WholeNMJData-CalcPT-Thresholds'!C:C,'WholeNMJData-CalcPT-Thresholds'!$B:$B=$A8)"),114.11556)</f>
        <v>114.11556</v>
      </c>
    </row>
    <row r="9">
      <c r="A9" s="3" t="s">
        <v>1053</v>
      </c>
      <c r="B9" s="3" t="s">
        <v>1054</v>
      </c>
      <c r="C9" s="2">
        <v>16.0</v>
      </c>
      <c r="D9" s="2">
        <v>2431.9244</v>
      </c>
      <c r="E9" s="2">
        <v>0.265422148814</v>
      </c>
      <c r="F9">
        <f>IFERROR(__xludf.DUMMYFUNCTION("FILTER('WholeNMJData-CalcPT-Thresholds'!D:D,'WholeNMJData-CalcPT-Thresholds'!B:B=A9)"),266.3108)</f>
        <v>266.3108</v>
      </c>
      <c r="G9">
        <f t="shared" si="1"/>
        <v>9.131903025</v>
      </c>
      <c r="H9">
        <f>IFERROR(__xludf.DUMMYFUNCTION("FILTER('WholeNMJData-CalcPT-Thresholds'!C:C,'WholeNMJData-CalcPT-Thresholds'!$B:$B=$A9)"),114.11556)</f>
        <v>114.11556</v>
      </c>
    </row>
    <row r="10">
      <c r="A10" s="3" t="s">
        <v>1053</v>
      </c>
      <c r="B10" s="3" t="s">
        <v>1054</v>
      </c>
      <c r="C10" s="2">
        <v>28.0</v>
      </c>
      <c r="D10" s="2">
        <v>3456.5637</v>
      </c>
      <c r="E10" s="2">
        <v>0.983599926135</v>
      </c>
      <c r="F10">
        <f>IFERROR(__xludf.DUMMYFUNCTION("FILTER('WholeNMJData-CalcPT-Thresholds'!D:D,'WholeNMJData-CalcPT-Thresholds'!B:B=A10)"),266.3108)</f>
        <v>266.3108</v>
      </c>
      <c r="G10">
        <f t="shared" si="1"/>
        <v>12.97943493</v>
      </c>
      <c r="H10">
        <f>IFERROR(__xludf.DUMMYFUNCTION("FILTER('WholeNMJData-CalcPT-Thresholds'!C:C,'WholeNMJData-CalcPT-Thresholds'!$B:$B=$A10)"),114.11556)</f>
        <v>114.11556</v>
      </c>
    </row>
    <row r="11">
      <c r="A11" s="3" t="s">
        <v>1053</v>
      </c>
      <c r="B11" s="3" t="s">
        <v>1054</v>
      </c>
      <c r="C11" s="2">
        <v>60.0</v>
      </c>
      <c r="D11" s="2">
        <v>3372.51885333</v>
      </c>
      <c r="E11" s="2">
        <v>0.637985106554</v>
      </c>
      <c r="F11">
        <f>IFERROR(__xludf.DUMMYFUNCTION("FILTER('WholeNMJData-CalcPT-Thresholds'!D:D,'WholeNMJData-CalcPT-Thresholds'!B:B=A11)"),266.3108)</f>
        <v>266.3108</v>
      </c>
      <c r="G11">
        <f t="shared" si="1"/>
        <v>12.6638456</v>
      </c>
      <c r="H11">
        <f>IFERROR(__xludf.DUMMYFUNCTION("FILTER('WholeNMJData-CalcPT-Thresholds'!C:C,'WholeNMJData-CalcPT-Thresholds'!$B:$B=$A11)"),114.11556)</f>
        <v>114.11556</v>
      </c>
    </row>
    <row r="12">
      <c r="A12" s="3" t="s">
        <v>1053</v>
      </c>
      <c r="B12" s="3" t="s">
        <v>1054</v>
      </c>
      <c r="C12" s="2">
        <v>48.0</v>
      </c>
      <c r="D12" s="2">
        <v>2941.5376</v>
      </c>
      <c r="E12" s="2">
        <v>1.18416167789</v>
      </c>
      <c r="F12">
        <f>IFERROR(__xludf.DUMMYFUNCTION("FILTER('WholeNMJData-CalcPT-Thresholds'!D:D,'WholeNMJData-CalcPT-Thresholds'!B:B=A12)"),266.3108)</f>
        <v>266.3108</v>
      </c>
      <c r="G12">
        <f t="shared" si="1"/>
        <v>11.04550623</v>
      </c>
      <c r="H12">
        <f>IFERROR(__xludf.DUMMYFUNCTION("FILTER('WholeNMJData-CalcPT-Thresholds'!C:C,'WholeNMJData-CalcPT-Thresholds'!$B:$B=$A12)"),114.11556)</f>
        <v>114.11556</v>
      </c>
    </row>
    <row r="13">
      <c r="A13" s="3" t="s">
        <v>1053</v>
      </c>
      <c r="B13" s="3" t="s">
        <v>1054</v>
      </c>
      <c r="C13" s="2">
        <v>16.0</v>
      </c>
      <c r="D13" s="2">
        <v>2893.8598</v>
      </c>
      <c r="E13" s="2">
        <v>0.608972487195</v>
      </c>
      <c r="F13">
        <f>IFERROR(__xludf.DUMMYFUNCTION("FILTER('WholeNMJData-CalcPT-Thresholds'!D:D,'WholeNMJData-CalcPT-Thresholds'!B:B=A13)"),266.3108)</f>
        <v>266.3108</v>
      </c>
      <c r="G13">
        <f t="shared" si="1"/>
        <v>10.86647556</v>
      </c>
      <c r="H13">
        <f>IFERROR(__xludf.DUMMYFUNCTION("FILTER('WholeNMJData-CalcPT-Thresholds'!C:C,'WholeNMJData-CalcPT-Thresholds'!$B:$B=$A13)"),114.11556)</f>
        <v>114.11556</v>
      </c>
    </row>
    <row r="14">
      <c r="A14" s="3" t="s">
        <v>1053</v>
      </c>
      <c r="B14" s="3" t="s">
        <v>1054</v>
      </c>
      <c r="C14" s="2">
        <v>148.0</v>
      </c>
      <c r="D14" s="2">
        <v>4127.62118919</v>
      </c>
      <c r="E14" s="2">
        <v>1.25597356501</v>
      </c>
      <c r="F14">
        <f>IFERROR(__xludf.DUMMYFUNCTION("FILTER('WholeNMJData-CalcPT-Thresholds'!D:D,'WholeNMJData-CalcPT-Thresholds'!B:B=A14)"),266.3108)</f>
        <v>266.3108</v>
      </c>
      <c r="G14">
        <f t="shared" si="1"/>
        <v>15.49926323</v>
      </c>
      <c r="H14">
        <f>IFERROR(__xludf.DUMMYFUNCTION("FILTER('WholeNMJData-CalcPT-Thresholds'!C:C,'WholeNMJData-CalcPT-Thresholds'!$B:$B=$A14)"),114.11556)</f>
        <v>114.11556</v>
      </c>
    </row>
    <row r="15">
      <c r="A15" s="3" t="s">
        <v>1053</v>
      </c>
      <c r="B15" s="3" t="s">
        <v>1054</v>
      </c>
      <c r="C15" s="2">
        <v>52.0</v>
      </c>
      <c r="D15" s="2">
        <v>3294.19919231</v>
      </c>
      <c r="E15" s="2">
        <v>0.884195833331</v>
      </c>
      <c r="F15">
        <f>IFERROR(__xludf.DUMMYFUNCTION("FILTER('WholeNMJData-CalcPT-Thresholds'!D:D,'WholeNMJData-CalcPT-Thresholds'!B:B=A15)"),266.3108)</f>
        <v>266.3108</v>
      </c>
      <c r="G15">
        <f t="shared" si="1"/>
        <v>12.36975441</v>
      </c>
      <c r="H15">
        <f>IFERROR(__xludf.DUMMYFUNCTION("FILTER('WholeNMJData-CalcPT-Thresholds'!C:C,'WholeNMJData-CalcPT-Thresholds'!$B:$B=$A15)"),114.11556)</f>
        <v>114.11556</v>
      </c>
    </row>
    <row r="16">
      <c r="A16" s="3" t="s">
        <v>1053</v>
      </c>
      <c r="B16" s="3" t="s">
        <v>1054</v>
      </c>
      <c r="C16" s="2">
        <v>16.0</v>
      </c>
      <c r="D16" s="2">
        <v>3000.525125</v>
      </c>
      <c r="E16" s="2">
        <v>0.256592385641</v>
      </c>
      <c r="F16">
        <f>IFERROR(__xludf.DUMMYFUNCTION("FILTER('WholeNMJData-CalcPT-Thresholds'!D:D,'WholeNMJData-CalcPT-Thresholds'!B:B=A16)"),266.3108)</f>
        <v>266.3108</v>
      </c>
      <c r="G16">
        <f t="shared" si="1"/>
        <v>11.26700504</v>
      </c>
      <c r="H16">
        <f>IFERROR(__xludf.DUMMYFUNCTION("FILTER('WholeNMJData-CalcPT-Thresholds'!C:C,'WholeNMJData-CalcPT-Thresholds'!$B:$B=$A16)"),114.11556)</f>
        <v>114.11556</v>
      </c>
    </row>
    <row r="17">
      <c r="A17" s="3" t="s">
        <v>1053</v>
      </c>
      <c r="B17" s="3" t="s">
        <v>1054</v>
      </c>
      <c r="C17" s="2">
        <v>16.0</v>
      </c>
      <c r="D17" s="2">
        <v>4016.2584</v>
      </c>
      <c r="E17" s="2">
        <v>0.553480871649</v>
      </c>
      <c r="F17">
        <f>IFERROR(__xludf.DUMMYFUNCTION("FILTER('WholeNMJData-CalcPT-Thresholds'!D:D,'WholeNMJData-CalcPT-Thresholds'!B:B=A17)"),266.3108)</f>
        <v>266.3108</v>
      </c>
      <c r="G17">
        <f t="shared" si="1"/>
        <v>15.08109472</v>
      </c>
      <c r="H17">
        <f>IFERROR(__xludf.DUMMYFUNCTION("FILTER('WholeNMJData-CalcPT-Thresholds'!C:C,'WholeNMJData-CalcPT-Thresholds'!$B:$B=$A17)"),114.11556)</f>
        <v>114.11556</v>
      </c>
    </row>
    <row r="18">
      <c r="A18" s="3" t="s">
        <v>1053</v>
      </c>
      <c r="B18" s="3" t="s">
        <v>1054</v>
      </c>
      <c r="C18" s="2">
        <v>32.0</v>
      </c>
      <c r="D18" s="2">
        <v>2706.019425</v>
      </c>
      <c r="E18" s="2">
        <v>0.809772051064</v>
      </c>
      <c r="F18">
        <f>IFERROR(__xludf.DUMMYFUNCTION("FILTER('WholeNMJData-CalcPT-Thresholds'!D:D,'WholeNMJData-CalcPT-Thresholds'!B:B=A18)"),266.3108)</f>
        <v>266.3108</v>
      </c>
      <c r="G18">
        <f t="shared" si="1"/>
        <v>10.16113288</v>
      </c>
      <c r="H18">
        <f>IFERROR(__xludf.DUMMYFUNCTION("FILTER('WholeNMJData-CalcPT-Thresholds'!C:C,'WholeNMJData-CalcPT-Thresholds'!$B:$B=$A18)"),114.11556)</f>
        <v>114.11556</v>
      </c>
    </row>
    <row r="19">
      <c r="A19" s="3" t="s">
        <v>1053</v>
      </c>
      <c r="B19" s="3" t="s">
        <v>1054</v>
      </c>
      <c r="C19" s="2">
        <v>56.0</v>
      </c>
      <c r="D19" s="2">
        <v>4213.07727857</v>
      </c>
      <c r="E19" s="2">
        <v>1.48957395866</v>
      </c>
      <c r="F19">
        <f>IFERROR(__xludf.DUMMYFUNCTION("FILTER('WholeNMJData-CalcPT-Thresholds'!D:D,'WholeNMJData-CalcPT-Thresholds'!B:B=A19)"),266.3108)</f>
        <v>266.3108</v>
      </c>
      <c r="G19">
        <f t="shared" si="1"/>
        <v>15.82015179</v>
      </c>
      <c r="H19">
        <f>IFERROR(__xludf.DUMMYFUNCTION("FILTER('WholeNMJData-CalcPT-Thresholds'!C:C,'WholeNMJData-CalcPT-Thresholds'!$B:$B=$A19)"),114.11556)</f>
        <v>114.11556</v>
      </c>
    </row>
    <row r="20">
      <c r="A20" s="3" t="s">
        <v>1053</v>
      </c>
      <c r="B20" s="3" t="s">
        <v>1054</v>
      </c>
      <c r="C20" s="2">
        <v>16.0</v>
      </c>
      <c r="D20" s="2">
        <v>3344.912875</v>
      </c>
      <c r="E20" s="2">
        <v>0.402055315118</v>
      </c>
      <c r="F20">
        <f>IFERROR(__xludf.DUMMYFUNCTION("FILTER('WholeNMJData-CalcPT-Thresholds'!D:D,'WholeNMJData-CalcPT-Thresholds'!B:B=A20)"),266.3108)</f>
        <v>266.3108</v>
      </c>
      <c r="G20">
        <f t="shared" si="1"/>
        <v>12.56018485</v>
      </c>
      <c r="H20">
        <f>IFERROR(__xludf.DUMMYFUNCTION("FILTER('WholeNMJData-CalcPT-Thresholds'!C:C,'WholeNMJData-CalcPT-Thresholds'!$B:$B=$A20)"),114.11556)</f>
        <v>114.11556</v>
      </c>
    </row>
    <row r="21">
      <c r="A21" s="3" t="s">
        <v>1053</v>
      </c>
      <c r="B21" s="3" t="s">
        <v>1054</v>
      </c>
      <c r="C21" s="2">
        <v>16.0</v>
      </c>
      <c r="D21" s="2">
        <v>3048.966775</v>
      </c>
      <c r="E21" s="2">
        <v>0.159436240495</v>
      </c>
      <c r="F21">
        <f>IFERROR(__xludf.DUMMYFUNCTION("FILTER('WholeNMJData-CalcPT-Thresholds'!D:D,'WholeNMJData-CalcPT-Thresholds'!B:B=A21)"),266.3108)</f>
        <v>266.3108</v>
      </c>
      <c r="G21">
        <f t="shared" si="1"/>
        <v>11.44890397</v>
      </c>
      <c r="H21">
        <f>IFERROR(__xludf.DUMMYFUNCTION("FILTER('WholeNMJData-CalcPT-Thresholds'!C:C,'WholeNMJData-CalcPT-Thresholds'!$B:$B=$A21)"),114.11556)</f>
        <v>114.11556</v>
      </c>
    </row>
    <row r="22">
      <c r="A22" s="3" t="s">
        <v>1053</v>
      </c>
      <c r="B22" s="3" t="s">
        <v>1054</v>
      </c>
      <c r="C22" s="2">
        <v>40.0</v>
      </c>
      <c r="D22" s="2">
        <v>3053.51266</v>
      </c>
      <c r="E22" s="2">
        <v>0.779001911851</v>
      </c>
      <c r="F22">
        <f>IFERROR(__xludf.DUMMYFUNCTION("FILTER('WholeNMJData-CalcPT-Thresholds'!D:D,'WholeNMJData-CalcPT-Thresholds'!B:B=A22)"),266.3108)</f>
        <v>266.3108</v>
      </c>
      <c r="G22">
        <f t="shared" si="1"/>
        <v>11.46597382</v>
      </c>
      <c r="H22">
        <f>IFERROR(__xludf.DUMMYFUNCTION("FILTER('WholeNMJData-CalcPT-Thresholds'!C:C,'WholeNMJData-CalcPT-Thresholds'!$B:$B=$A22)"),114.11556)</f>
        <v>114.11556</v>
      </c>
    </row>
    <row r="23">
      <c r="A23" s="3" t="s">
        <v>1053</v>
      </c>
      <c r="B23" s="3" t="s">
        <v>1054</v>
      </c>
      <c r="C23" s="2">
        <v>88.0</v>
      </c>
      <c r="D23" s="2">
        <v>3138.14859091</v>
      </c>
      <c r="E23" s="2">
        <v>1.06304536046</v>
      </c>
      <c r="F23">
        <f>IFERROR(__xludf.DUMMYFUNCTION("FILTER('WholeNMJData-CalcPT-Thresholds'!D:D,'WholeNMJData-CalcPT-Thresholds'!B:B=A23)"),266.3108)</f>
        <v>266.3108</v>
      </c>
      <c r="G23">
        <f t="shared" si="1"/>
        <v>11.78378267</v>
      </c>
      <c r="H23">
        <f>IFERROR(__xludf.DUMMYFUNCTION("FILTER('WholeNMJData-CalcPT-Thresholds'!C:C,'WholeNMJData-CalcPT-Thresholds'!$B:$B=$A23)"),114.11556)</f>
        <v>114.11556</v>
      </c>
    </row>
    <row r="24">
      <c r="A24" s="3" t="s">
        <v>1053</v>
      </c>
      <c r="B24" s="3" t="s">
        <v>1054</v>
      </c>
      <c r="C24" s="2">
        <v>24.0</v>
      </c>
      <c r="D24" s="2">
        <v>2363.31398333</v>
      </c>
      <c r="E24" s="2">
        <v>0.338690375314</v>
      </c>
      <c r="F24">
        <f>IFERROR(__xludf.DUMMYFUNCTION("FILTER('WholeNMJData-CalcPT-Thresholds'!D:D,'WholeNMJData-CalcPT-Thresholds'!B:B=A24)"),266.3108)</f>
        <v>266.3108</v>
      </c>
      <c r="G24">
        <f t="shared" si="1"/>
        <v>8.874270151</v>
      </c>
      <c r="H24">
        <f>IFERROR(__xludf.DUMMYFUNCTION("FILTER('WholeNMJData-CalcPT-Thresholds'!C:C,'WholeNMJData-CalcPT-Thresholds'!$B:$B=$A24)"),114.11556)</f>
        <v>114.11556</v>
      </c>
    </row>
    <row r="25">
      <c r="A25" s="3" t="s">
        <v>1053</v>
      </c>
      <c r="B25" s="3" t="s">
        <v>1054</v>
      </c>
      <c r="C25" s="2">
        <v>28.0</v>
      </c>
      <c r="D25" s="2">
        <v>2754.80677143</v>
      </c>
      <c r="E25" s="2">
        <v>0.520973091429</v>
      </c>
      <c r="F25">
        <f>IFERROR(__xludf.DUMMYFUNCTION("FILTER('WholeNMJData-CalcPT-Thresholds'!D:D,'WholeNMJData-CalcPT-Thresholds'!B:B=A25)"),266.3108)</f>
        <v>266.3108</v>
      </c>
      <c r="G25">
        <f t="shared" si="1"/>
        <v>10.3443299</v>
      </c>
      <c r="H25">
        <f>IFERROR(__xludf.DUMMYFUNCTION("FILTER('WholeNMJData-CalcPT-Thresholds'!C:C,'WholeNMJData-CalcPT-Thresholds'!$B:$B=$A25)"),114.11556)</f>
        <v>114.11556</v>
      </c>
    </row>
    <row r="26">
      <c r="A26" s="3" t="s">
        <v>1053</v>
      </c>
      <c r="B26" s="3" t="s">
        <v>1054</v>
      </c>
      <c r="C26" s="2">
        <v>20.0</v>
      </c>
      <c r="D26" s="2">
        <v>3749.2402</v>
      </c>
      <c r="E26" s="2">
        <v>0.511695249614</v>
      </c>
      <c r="F26">
        <f>IFERROR(__xludf.DUMMYFUNCTION("FILTER('WholeNMJData-CalcPT-Thresholds'!D:D,'WholeNMJData-CalcPT-Thresholds'!B:B=A26)"),266.3108)</f>
        <v>266.3108</v>
      </c>
      <c r="G26">
        <f t="shared" si="1"/>
        <v>14.07843843</v>
      </c>
      <c r="H26">
        <f>IFERROR(__xludf.DUMMYFUNCTION("FILTER('WholeNMJData-CalcPT-Thresholds'!C:C,'WholeNMJData-CalcPT-Thresholds'!$B:$B=$A26)"),114.11556)</f>
        <v>114.11556</v>
      </c>
    </row>
    <row r="27">
      <c r="A27" s="3" t="s">
        <v>1053</v>
      </c>
      <c r="B27" s="3" t="s">
        <v>1054</v>
      </c>
      <c r="C27" s="2">
        <v>16.0</v>
      </c>
      <c r="D27" s="2">
        <v>2547.488775</v>
      </c>
      <c r="E27" s="2">
        <v>0.933357988987</v>
      </c>
      <c r="F27">
        <f>IFERROR(__xludf.DUMMYFUNCTION("FILTER('WholeNMJData-CalcPT-Thresholds'!D:D,'WholeNMJData-CalcPT-Thresholds'!B:B=A27)"),266.3108)</f>
        <v>266.3108</v>
      </c>
      <c r="G27">
        <f t="shared" si="1"/>
        <v>9.565848531</v>
      </c>
      <c r="H27">
        <f>IFERROR(__xludf.DUMMYFUNCTION("FILTER('WholeNMJData-CalcPT-Thresholds'!C:C,'WholeNMJData-CalcPT-Thresholds'!$B:$B=$A27)"),114.11556)</f>
        <v>114.11556</v>
      </c>
    </row>
    <row r="28">
      <c r="A28" s="3" t="s">
        <v>1053</v>
      </c>
      <c r="B28" s="3" t="s">
        <v>1054</v>
      </c>
      <c r="C28" s="2">
        <v>24.0</v>
      </c>
      <c r="D28" s="2">
        <v>2461.8233</v>
      </c>
      <c r="E28" s="2">
        <v>0.385377212085</v>
      </c>
      <c r="F28">
        <f>IFERROR(__xludf.DUMMYFUNCTION("FILTER('WholeNMJData-CalcPT-Thresholds'!D:D,'WholeNMJData-CalcPT-Thresholds'!B:B=A28)"),266.3108)</f>
        <v>266.3108</v>
      </c>
      <c r="G28">
        <f t="shared" si="1"/>
        <v>9.244173725</v>
      </c>
      <c r="H28">
        <f>IFERROR(__xludf.DUMMYFUNCTION("FILTER('WholeNMJData-CalcPT-Thresholds'!C:C,'WholeNMJData-CalcPT-Thresholds'!$B:$B=$A28)"),114.11556)</f>
        <v>114.11556</v>
      </c>
    </row>
    <row r="29">
      <c r="A29" s="3" t="s">
        <v>1053</v>
      </c>
      <c r="B29" s="3" t="s">
        <v>1054</v>
      </c>
      <c r="C29" s="2">
        <v>16.0</v>
      </c>
      <c r="D29" s="2">
        <v>2816.0997</v>
      </c>
      <c r="E29" s="2">
        <v>0.306010934201</v>
      </c>
      <c r="F29">
        <f>IFERROR(__xludf.DUMMYFUNCTION("FILTER('WholeNMJData-CalcPT-Thresholds'!D:D,'WholeNMJData-CalcPT-Thresholds'!B:B=A29)"),266.3108)</f>
        <v>266.3108</v>
      </c>
      <c r="G29">
        <f t="shared" si="1"/>
        <v>10.57448553</v>
      </c>
      <c r="H29">
        <f>IFERROR(__xludf.DUMMYFUNCTION("FILTER('WholeNMJData-CalcPT-Thresholds'!C:C,'WholeNMJData-CalcPT-Thresholds'!$B:$B=$A29)"),114.11556)</f>
        <v>114.11556</v>
      </c>
    </row>
    <row r="30">
      <c r="A30" s="3" t="s">
        <v>1053</v>
      </c>
      <c r="B30" s="3" t="s">
        <v>1054</v>
      </c>
      <c r="C30" s="2">
        <v>28.0</v>
      </c>
      <c r="D30" s="2">
        <v>2658.49214286</v>
      </c>
      <c r="E30" s="2">
        <v>0.731815403415</v>
      </c>
      <c r="F30">
        <f>IFERROR(__xludf.DUMMYFUNCTION("FILTER('WholeNMJData-CalcPT-Thresholds'!D:D,'WholeNMJData-CalcPT-Thresholds'!B:B=A30)"),266.3108)</f>
        <v>266.3108</v>
      </c>
      <c r="G30">
        <f t="shared" si="1"/>
        <v>9.982667405</v>
      </c>
      <c r="H30">
        <f>IFERROR(__xludf.DUMMYFUNCTION("FILTER('WholeNMJData-CalcPT-Thresholds'!C:C,'WholeNMJData-CalcPT-Thresholds'!$B:$B=$A30)"),114.11556)</f>
        <v>114.11556</v>
      </c>
    </row>
    <row r="31">
      <c r="A31" s="3" t="s">
        <v>1053</v>
      </c>
      <c r="B31" s="3" t="s">
        <v>1054</v>
      </c>
      <c r="C31" s="2">
        <v>40.0</v>
      </c>
      <c r="D31" s="2">
        <v>3249.86325</v>
      </c>
      <c r="E31" s="2">
        <v>0.821755869266</v>
      </c>
      <c r="F31">
        <f>IFERROR(__xludf.DUMMYFUNCTION("FILTER('WholeNMJData-CalcPT-Thresholds'!D:D,'WholeNMJData-CalcPT-Thresholds'!B:B=A31)"),266.3108)</f>
        <v>266.3108</v>
      </c>
      <c r="G31">
        <f t="shared" si="1"/>
        <v>12.20327245</v>
      </c>
      <c r="H31">
        <f>IFERROR(__xludf.DUMMYFUNCTION("FILTER('WholeNMJData-CalcPT-Thresholds'!C:C,'WholeNMJData-CalcPT-Thresholds'!$B:$B=$A31)"),114.11556)</f>
        <v>114.11556</v>
      </c>
    </row>
    <row r="32">
      <c r="A32" s="3" t="s">
        <v>1053</v>
      </c>
      <c r="B32" s="3" t="s">
        <v>1054</v>
      </c>
      <c r="C32" s="2">
        <v>36.0</v>
      </c>
      <c r="D32" s="2">
        <v>3075.6191</v>
      </c>
      <c r="E32" s="2">
        <v>0.447612774937</v>
      </c>
      <c r="F32">
        <f>IFERROR(__xludf.DUMMYFUNCTION("FILTER('WholeNMJData-CalcPT-Thresholds'!D:D,'WholeNMJData-CalcPT-Thresholds'!B:B=A32)"),266.3108)</f>
        <v>266.3108</v>
      </c>
      <c r="G32">
        <f t="shared" si="1"/>
        <v>11.54898374</v>
      </c>
      <c r="H32">
        <f>IFERROR(__xludf.DUMMYFUNCTION("FILTER('WholeNMJData-CalcPT-Thresholds'!C:C,'WholeNMJData-CalcPT-Thresholds'!$B:$B=$A32)"),114.11556)</f>
        <v>114.11556</v>
      </c>
    </row>
    <row r="33">
      <c r="A33" s="3" t="s">
        <v>1053</v>
      </c>
      <c r="B33" s="3" t="s">
        <v>1054</v>
      </c>
      <c r="C33" s="2">
        <v>156.0</v>
      </c>
      <c r="D33" s="2">
        <v>5583.44115897</v>
      </c>
      <c r="E33" s="2">
        <v>1.4075308356</v>
      </c>
      <c r="F33">
        <f>IFERROR(__xludf.DUMMYFUNCTION("FILTER('WholeNMJData-CalcPT-Thresholds'!D:D,'WholeNMJData-CalcPT-Thresholds'!B:B=A33)"),266.3108)</f>
        <v>266.3108</v>
      </c>
      <c r="G33">
        <f t="shared" si="1"/>
        <v>20.96588332</v>
      </c>
      <c r="H33">
        <f>IFERROR(__xludf.DUMMYFUNCTION("FILTER('WholeNMJData-CalcPT-Thresholds'!C:C,'WholeNMJData-CalcPT-Thresholds'!$B:$B=$A33)"),114.11556)</f>
        <v>114.11556</v>
      </c>
    </row>
    <row r="34">
      <c r="A34" s="3" t="s">
        <v>1053</v>
      </c>
      <c r="B34" s="3" t="s">
        <v>1054</v>
      </c>
      <c r="C34" s="2">
        <v>24.0</v>
      </c>
      <c r="D34" s="2">
        <v>3252.39105</v>
      </c>
      <c r="E34" s="2">
        <v>0.946495809598</v>
      </c>
      <c r="F34">
        <f>IFERROR(__xludf.DUMMYFUNCTION("FILTER('WholeNMJData-CalcPT-Thresholds'!D:D,'WholeNMJData-CalcPT-Thresholds'!B:B=A34)"),266.3108)</f>
        <v>266.3108</v>
      </c>
      <c r="G34">
        <f t="shared" si="1"/>
        <v>12.21276437</v>
      </c>
      <c r="H34">
        <f>IFERROR(__xludf.DUMMYFUNCTION("FILTER('WholeNMJData-CalcPT-Thresholds'!C:C,'WholeNMJData-CalcPT-Thresholds'!$B:$B=$A34)"),114.11556)</f>
        <v>114.11556</v>
      </c>
    </row>
    <row r="35">
      <c r="A35" s="3" t="s">
        <v>1053</v>
      </c>
      <c r="B35" s="3" t="s">
        <v>1054</v>
      </c>
      <c r="C35" s="2">
        <v>144.0</v>
      </c>
      <c r="D35" s="2">
        <v>3103.85840833</v>
      </c>
      <c r="E35" s="2">
        <v>1.03345877228</v>
      </c>
      <c r="F35">
        <f>IFERROR(__xludf.DUMMYFUNCTION("FILTER('WholeNMJData-CalcPT-Thresholds'!D:D,'WholeNMJData-CalcPT-Thresholds'!B:B=A35)"),266.3108)</f>
        <v>266.3108</v>
      </c>
      <c r="G35">
        <f t="shared" si="1"/>
        <v>11.65502266</v>
      </c>
      <c r="H35">
        <f>IFERROR(__xludf.DUMMYFUNCTION("FILTER('WholeNMJData-CalcPT-Thresholds'!C:C,'WholeNMJData-CalcPT-Thresholds'!$B:$B=$A35)"),114.11556)</f>
        <v>114.11556</v>
      </c>
    </row>
    <row r="36">
      <c r="A36" s="3" t="s">
        <v>1053</v>
      </c>
      <c r="B36" s="3" t="s">
        <v>1054</v>
      </c>
      <c r="C36" s="2">
        <v>44.0</v>
      </c>
      <c r="D36" s="2">
        <v>3461.11461818</v>
      </c>
      <c r="E36" s="2">
        <v>0.604260803446</v>
      </c>
      <c r="F36">
        <f>IFERROR(__xludf.DUMMYFUNCTION("FILTER('WholeNMJData-CalcPT-Thresholds'!D:D,'WholeNMJData-CalcPT-Thresholds'!B:B=A36)"),266.3108)</f>
        <v>266.3108</v>
      </c>
      <c r="G36">
        <f t="shared" si="1"/>
        <v>12.99652368</v>
      </c>
      <c r="H36">
        <f>IFERROR(__xludf.DUMMYFUNCTION("FILTER('WholeNMJData-CalcPT-Thresholds'!C:C,'WholeNMJData-CalcPT-Thresholds'!$B:$B=$A36)"),114.11556)</f>
        <v>114.11556</v>
      </c>
    </row>
    <row r="37">
      <c r="A37" s="3" t="s">
        <v>1053</v>
      </c>
      <c r="B37" s="3" t="s">
        <v>1054</v>
      </c>
      <c r="C37" s="2">
        <v>28.0</v>
      </c>
      <c r="D37" s="2">
        <v>3207.35805714</v>
      </c>
      <c r="E37" s="2">
        <v>0.864357284284</v>
      </c>
      <c r="F37">
        <f>IFERROR(__xludf.DUMMYFUNCTION("FILTER('WholeNMJData-CalcPT-Thresholds'!D:D,'WholeNMJData-CalcPT-Thresholds'!B:B=A37)"),266.3108)</f>
        <v>266.3108</v>
      </c>
      <c r="G37">
        <f t="shared" si="1"/>
        <v>12.04366499</v>
      </c>
      <c r="H37">
        <f>IFERROR(__xludf.DUMMYFUNCTION("FILTER('WholeNMJData-CalcPT-Thresholds'!C:C,'WholeNMJData-CalcPT-Thresholds'!$B:$B=$A37)"),114.11556)</f>
        <v>114.11556</v>
      </c>
    </row>
    <row r="38">
      <c r="A38" s="3" t="s">
        <v>1053</v>
      </c>
      <c r="B38" s="3" t="s">
        <v>1054</v>
      </c>
      <c r="C38" s="2">
        <v>56.0</v>
      </c>
      <c r="D38" s="2">
        <v>3639.57654286</v>
      </c>
      <c r="E38" s="2">
        <v>0.926690278466</v>
      </c>
      <c r="F38">
        <f>IFERROR(__xludf.DUMMYFUNCTION("FILTER('WholeNMJData-CalcPT-Thresholds'!D:D,'WholeNMJData-CalcPT-Thresholds'!B:B=A38)"),266.3108)</f>
        <v>266.3108</v>
      </c>
      <c r="G38">
        <f t="shared" si="1"/>
        <v>13.66665018</v>
      </c>
      <c r="H38">
        <f>IFERROR(__xludf.DUMMYFUNCTION("FILTER('WholeNMJData-CalcPT-Thresholds'!C:C,'WholeNMJData-CalcPT-Thresholds'!$B:$B=$A38)"),114.11556)</f>
        <v>114.11556</v>
      </c>
    </row>
    <row r="39">
      <c r="A39" s="3" t="s">
        <v>1053</v>
      </c>
      <c r="B39" s="3" t="s">
        <v>1054</v>
      </c>
      <c r="C39" s="2">
        <v>96.0</v>
      </c>
      <c r="D39" s="2">
        <v>4131.6093375</v>
      </c>
      <c r="E39" s="2">
        <v>0.979854015542</v>
      </c>
      <c r="F39">
        <f>IFERROR(__xludf.DUMMYFUNCTION("FILTER('WholeNMJData-CalcPT-Thresholds'!D:D,'WholeNMJData-CalcPT-Thresholds'!B:B=A39)"),266.3108)</f>
        <v>266.3108</v>
      </c>
      <c r="G39">
        <f t="shared" si="1"/>
        <v>15.51423877</v>
      </c>
      <c r="H39">
        <f>IFERROR(__xludf.DUMMYFUNCTION("FILTER('WholeNMJData-CalcPT-Thresholds'!C:C,'WholeNMJData-CalcPT-Thresholds'!$B:$B=$A39)"),114.11556)</f>
        <v>114.11556</v>
      </c>
    </row>
    <row r="40">
      <c r="A40" s="3" t="s">
        <v>1053</v>
      </c>
      <c r="B40" s="3" t="s">
        <v>1054</v>
      </c>
      <c r="C40" s="2">
        <v>16.0</v>
      </c>
      <c r="D40" s="2">
        <v>2780.125975</v>
      </c>
      <c r="E40" s="2">
        <v>0.829658555311</v>
      </c>
      <c r="F40">
        <f>IFERROR(__xludf.DUMMYFUNCTION("FILTER('WholeNMJData-CalcPT-Thresholds'!D:D,'WholeNMJData-CalcPT-Thresholds'!B:B=A40)"),266.3108)</f>
        <v>266.3108</v>
      </c>
      <c r="G40">
        <f t="shared" si="1"/>
        <v>10.43940379</v>
      </c>
      <c r="H40">
        <f>IFERROR(__xludf.DUMMYFUNCTION("FILTER('WholeNMJData-CalcPT-Thresholds'!C:C,'WholeNMJData-CalcPT-Thresholds'!$B:$B=$A40)"),114.11556)</f>
        <v>114.11556</v>
      </c>
    </row>
    <row r="41">
      <c r="A41" s="3" t="s">
        <v>1053</v>
      </c>
      <c r="B41" s="3" t="s">
        <v>1054</v>
      </c>
      <c r="C41" s="2">
        <v>20.0</v>
      </c>
      <c r="D41" s="2">
        <v>3638.4889</v>
      </c>
      <c r="E41" s="2">
        <v>0.80562697333</v>
      </c>
      <c r="F41">
        <f>IFERROR(__xludf.DUMMYFUNCTION("FILTER('WholeNMJData-CalcPT-Thresholds'!D:D,'WholeNMJData-CalcPT-Thresholds'!B:B=A41)"),266.3108)</f>
        <v>266.3108</v>
      </c>
      <c r="G41">
        <f t="shared" si="1"/>
        <v>13.66256607</v>
      </c>
      <c r="H41">
        <f>IFERROR(__xludf.DUMMYFUNCTION("FILTER('WholeNMJData-CalcPT-Thresholds'!C:C,'WholeNMJData-CalcPT-Thresholds'!$B:$B=$A41)"),114.11556)</f>
        <v>114.11556</v>
      </c>
    </row>
    <row r="42">
      <c r="A42" s="3" t="s">
        <v>1053</v>
      </c>
      <c r="B42" s="3" t="s">
        <v>1054</v>
      </c>
      <c r="C42" s="2">
        <v>16.0</v>
      </c>
      <c r="D42" s="2">
        <v>2479.347325</v>
      </c>
      <c r="E42" s="2">
        <v>0.504996773697</v>
      </c>
      <c r="F42">
        <f>IFERROR(__xludf.DUMMYFUNCTION("FILTER('WholeNMJData-CalcPT-Thresholds'!D:D,'WholeNMJData-CalcPT-Thresholds'!B:B=A42)"),266.3108)</f>
        <v>266.3108</v>
      </c>
      <c r="G42">
        <f t="shared" si="1"/>
        <v>9.309976633</v>
      </c>
      <c r="H42">
        <f>IFERROR(__xludf.DUMMYFUNCTION("FILTER('WholeNMJData-CalcPT-Thresholds'!C:C,'WholeNMJData-CalcPT-Thresholds'!$B:$B=$A42)"),114.11556)</f>
        <v>114.11556</v>
      </c>
    </row>
    <row r="43">
      <c r="A43" s="3" t="s">
        <v>1053</v>
      </c>
      <c r="B43" s="3" t="s">
        <v>1054</v>
      </c>
      <c r="C43" s="2">
        <v>76.0</v>
      </c>
      <c r="D43" s="2">
        <v>3625.77785789</v>
      </c>
      <c r="E43" s="2">
        <v>0.752608986802</v>
      </c>
      <c r="F43">
        <f>IFERROR(__xludf.DUMMYFUNCTION("FILTER('WholeNMJData-CalcPT-Thresholds'!D:D,'WholeNMJData-CalcPT-Thresholds'!B:B=A43)"),266.3108)</f>
        <v>266.3108</v>
      </c>
      <c r="G43">
        <f t="shared" si="1"/>
        <v>13.61483597</v>
      </c>
      <c r="H43">
        <f>IFERROR(__xludf.DUMMYFUNCTION("FILTER('WholeNMJData-CalcPT-Thresholds'!C:C,'WholeNMJData-CalcPT-Thresholds'!$B:$B=$A43)"),114.11556)</f>
        <v>114.11556</v>
      </c>
    </row>
    <row r="44">
      <c r="A44" s="3" t="s">
        <v>1053</v>
      </c>
      <c r="B44" s="3" t="s">
        <v>1054</v>
      </c>
      <c r="C44" s="2">
        <v>40.0</v>
      </c>
      <c r="D44" s="2">
        <v>3491.55575</v>
      </c>
      <c r="E44" s="2">
        <v>0.911841462076</v>
      </c>
      <c r="F44">
        <f>IFERROR(__xludf.DUMMYFUNCTION("FILTER('WholeNMJData-CalcPT-Thresholds'!D:D,'WholeNMJData-CalcPT-Thresholds'!B:B=A44)"),266.3108)</f>
        <v>266.3108</v>
      </c>
      <c r="G44">
        <f t="shared" si="1"/>
        <v>13.11083047</v>
      </c>
      <c r="H44">
        <f>IFERROR(__xludf.DUMMYFUNCTION("FILTER('WholeNMJData-CalcPT-Thresholds'!C:C,'WholeNMJData-CalcPT-Thresholds'!$B:$B=$A44)"),114.11556)</f>
        <v>114.11556</v>
      </c>
    </row>
    <row r="45">
      <c r="A45" s="3" t="s">
        <v>1053</v>
      </c>
      <c r="B45" s="3" t="s">
        <v>1054</v>
      </c>
      <c r="C45" s="2">
        <v>16.0</v>
      </c>
      <c r="D45" s="2">
        <v>3176.81835</v>
      </c>
      <c r="E45" s="2">
        <v>0.578825352101</v>
      </c>
      <c r="F45">
        <f>IFERROR(__xludf.DUMMYFUNCTION("FILTER('WholeNMJData-CalcPT-Thresholds'!D:D,'WholeNMJData-CalcPT-Thresholds'!B:B=A45)"),266.3108)</f>
        <v>266.3108</v>
      </c>
      <c r="G45">
        <f t="shared" si="1"/>
        <v>11.92898805</v>
      </c>
      <c r="H45">
        <f>IFERROR(__xludf.DUMMYFUNCTION("FILTER('WholeNMJData-CalcPT-Thresholds'!C:C,'WholeNMJData-CalcPT-Thresholds'!$B:$B=$A45)"),114.11556)</f>
        <v>114.11556</v>
      </c>
    </row>
    <row r="46">
      <c r="A46" s="3" t="s">
        <v>1053</v>
      </c>
      <c r="B46" s="3" t="s">
        <v>1054</v>
      </c>
      <c r="C46" s="2">
        <v>112.0</v>
      </c>
      <c r="D46" s="2">
        <v>3847.77761429</v>
      </c>
      <c r="E46" s="2">
        <v>1.18987055879</v>
      </c>
      <c r="F46">
        <f>IFERROR(__xludf.DUMMYFUNCTION("FILTER('WholeNMJData-CalcPT-Thresholds'!D:D,'WholeNMJData-CalcPT-Thresholds'!B:B=A46)"),266.3108)</f>
        <v>266.3108</v>
      </c>
      <c r="G46">
        <f t="shared" si="1"/>
        <v>14.44844751</v>
      </c>
      <c r="H46">
        <f>IFERROR(__xludf.DUMMYFUNCTION("FILTER('WholeNMJData-CalcPT-Thresholds'!C:C,'WholeNMJData-CalcPT-Thresholds'!$B:$B=$A46)"),114.11556)</f>
        <v>114.11556</v>
      </c>
    </row>
    <row r="47">
      <c r="A47" s="3" t="s">
        <v>1053</v>
      </c>
      <c r="B47" s="3" t="s">
        <v>1054</v>
      </c>
      <c r="C47" s="2">
        <v>16.0</v>
      </c>
      <c r="D47" s="2">
        <v>1829.434275</v>
      </c>
      <c r="E47" s="2">
        <v>0.560962923907</v>
      </c>
      <c r="F47">
        <f>IFERROR(__xludf.DUMMYFUNCTION("FILTER('WholeNMJData-CalcPT-Thresholds'!D:D,'WholeNMJData-CalcPT-Thresholds'!B:B=A47)"),266.3108)</f>
        <v>266.3108</v>
      </c>
      <c r="G47">
        <f t="shared" si="1"/>
        <v>6.86954594</v>
      </c>
      <c r="H47">
        <f>IFERROR(__xludf.DUMMYFUNCTION("FILTER('WholeNMJData-CalcPT-Thresholds'!C:C,'WholeNMJData-CalcPT-Thresholds'!$B:$B=$A47)"),114.11556)</f>
        <v>114.11556</v>
      </c>
    </row>
    <row r="48">
      <c r="A48" s="3" t="s">
        <v>1053</v>
      </c>
      <c r="B48" s="3" t="s">
        <v>1054</v>
      </c>
      <c r="C48" s="2">
        <v>64.0</v>
      </c>
      <c r="D48" s="2">
        <v>3726.6363375</v>
      </c>
      <c r="E48" s="2">
        <v>1.0125855217</v>
      </c>
      <c r="F48">
        <f>IFERROR(__xludf.DUMMYFUNCTION("FILTER('WholeNMJData-CalcPT-Thresholds'!D:D,'WholeNMJData-CalcPT-Thresholds'!B:B=A48)"),266.3108)</f>
        <v>266.3108</v>
      </c>
      <c r="G48">
        <f t="shared" si="1"/>
        <v>13.99356067</v>
      </c>
      <c r="H48">
        <f>IFERROR(__xludf.DUMMYFUNCTION("FILTER('WholeNMJData-CalcPT-Thresholds'!C:C,'WholeNMJData-CalcPT-Thresholds'!$B:$B=$A48)"),114.11556)</f>
        <v>114.11556</v>
      </c>
    </row>
    <row r="49">
      <c r="A49" s="3" t="s">
        <v>1053</v>
      </c>
      <c r="B49" s="3" t="s">
        <v>1054</v>
      </c>
      <c r="C49" s="2">
        <v>36.0</v>
      </c>
      <c r="D49" s="2">
        <v>3826.9174</v>
      </c>
      <c r="E49" s="2">
        <v>0.571029283255</v>
      </c>
      <c r="F49">
        <f>IFERROR(__xludf.DUMMYFUNCTION("FILTER('WholeNMJData-CalcPT-Thresholds'!D:D,'WholeNMJData-CalcPT-Thresholds'!B:B=A49)"),266.3108)</f>
        <v>266.3108</v>
      </c>
      <c r="G49">
        <f t="shared" si="1"/>
        <v>14.37011717</v>
      </c>
      <c r="H49">
        <f>IFERROR(__xludf.DUMMYFUNCTION("FILTER('WholeNMJData-CalcPT-Thresholds'!C:C,'WholeNMJData-CalcPT-Thresholds'!$B:$B=$A49)"),114.11556)</f>
        <v>114.11556</v>
      </c>
    </row>
    <row r="50">
      <c r="A50" s="3" t="s">
        <v>1053</v>
      </c>
      <c r="B50" s="3" t="s">
        <v>1054</v>
      </c>
      <c r="C50" s="2">
        <v>28.0</v>
      </c>
      <c r="D50" s="2">
        <v>2031.56951429</v>
      </c>
      <c r="E50" s="2">
        <v>0.945463390001</v>
      </c>
      <c r="F50">
        <f>IFERROR(__xludf.DUMMYFUNCTION("FILTER('WholeNMJData-CalcPT-Thresholds'!D:D,'WholeNMJData-CalcPT-Thresholds'!B:B=A50)"),266.3108)</f>
        <v>266.3108</v>
      </c>
      <c r="G50">
        <f t="shared" si="1"/>
        <v>7.628566</v>
      </c>
      <c r="H50">
        <f>IFERROR(__xludf.DUMMYFUNCTION("FILTER('WholeNMJData-CalcPT-Thresholds'!C:C,'WholeNMJData-CalcPT-Thresholds'!$B:$B=$A50)"),114.11556)</f>
        <v>114.11556</v>
      </c>
    </row>
    <row r="51">
      <c r="A51" s="3" t="s">
        <v>1053</v>
      </c>
      <c r="B51" s="3" t="s">
        <v>1054</v>
      </c>
      <c r="C51" s="2">
        <v>148.0</v>
      </c>
      <c r="D51" s="2">
        <v>7278.22058919</v>
      </c>
      <c r="E51" s="2">
        <v>0.891210759624</v>
      </c>
      <c r="F51">
        <f>IFERROR(__xludf.DUMMYFUNCTION("FILTER('WholeNMJData-CalcPT-Thresholds'!D:D,'WholeNMJData-CalcPT-Thresholds'!B:B=A51)"),266.3108)</f>
        <v>266.3108</v>
      </c>
      <c r="G51">
        <f t="shared" si="1"/>
        <v>27.32979883</v>
      </c>
      <c r="H51">
        <f>IFERROR(__xludf.DUMMYFUNCTION("FILTER('WholeNMJData-CalcPT-Thresholds'!C:C,'WholeNMJData-CalcPT-Thresholds'!$B:$B=$A51)"),114.11556)</f>
        <v>114.11556</v>
      </c>
    </row>
    <row r="52">
      <c r="A52" s="3" t="s">
        <v>1053</v>
      </c>
      <c r="B52" s="3" t="s">
        <v>1054</v>
      </c>
      <c r="C52" s="2">
        <v>68.0</v>
      </c>
      <c r="D52" s="2">
        <v>5260.9256</v>
      </c>
      <c r="E52" s="2">
        <v>1.84603388043</v>
      </c>
      <c r="F52">
        <f>IFERROR(__xludf.DUMMYFUNCTION("FILTER('WholeNMJData-CalcPT-Thresholds'!D:D,'WholeNMJData-CalcPT-Thresholds'!B:B=A52)"),266.3108)</f>
        <v>266.3108</v>
      </c>
      <c r="G52">
        <f t="shared" si="1"/>
        <v>19.75483383</v>
      </c>
      <c r="H52">
        <f>IFERROR(__xludf.DUMMYFUNCTION("FILTER('WholeNMJData-CalcPT-Thresholds'!C:C,'WholeNMJData-CalcPT-Thresholds'!$B:$B=$A52)"),114.11556)</f>
        <v>114.11556</v>
      </c>
    </row>
    <row r="53">
      <c r="A53" s="3" t="s">
        <v>1053</v>
      </c>
      <c r="B53" s="3" t="s">
        <v>1054</v>
      </c>
      <c r="C53" s="2">
        <v>28.0</v>
      </c>
      <c r="D53" s="2">
        <v>3057.57724286</v>
      </c>
      <c r="E53" s="2">
        <v>0.202102596572</v>
      </c>
      <c r="F53">
        <f>IFERROR(__xludf.DUMMYFUNCTION("FILTER('WholeNMJData-CalcPT-Thresholds'!D:D,'WholeNMJData-CalcPT-Thresholds'!B:B=A53)"),266.3108)</f>
        <v>266.3108</v>
      </c>
      <c r="G53">
        <f t="shared" si="1"/>
        <v>11.48123637</v>
      </c>
      <c r="H53">
        <f>IFERROR(__xludf.DUMMYFUNCTION("FILTER('WholeNMJData-CalcPT-Thresholds'!C:C,'WholeNMJData-CalcPT-Thresholds'!$B:$B=$A53)"),114.11556)</f>
        <v>114.11556</v>
      </c>
    </row>
    <row r="54">
      <c r="A54" s="3" t="s">
        <v>1053</v>
      </c>
      <c r="B54" s="3" t="s">
        <v>1054</v>
      </c>
      <c r="C54" s="2">
        <v>40.0</v>
      </c>
      <c r="D54" s="2">
        <v>3535.51823</v>
      </c>
      <c r="E54" s="2">
        <v>0.999944044978</v>
      </c>
      <c r="F54">
        <f>IFERROR(__xludf.DUMMYFUNCTION("FILTER('WholeNMJData-CalcPT-Thresholds'!D:D,'WholeNMJData-CalcPT-Thresholds'!B:B=A54)"),266.3108)</f>
        <v>266.3108</v>
      </c>
      <c r="G54">
        <f t="shared" si="1"/>
        <v>13.27591006</v>
      </c>
      <c r="H54">
        <f>IFERROR(__xludf.DUMMYFUNCTION("FILTER('WholeNMJData-CalcPT-Thresholds'!C:C,'WholeNMJData-CalcPT-Thresholds'!$B:$B=$A54)"),114.11556)</f>
        <v>114.11556</v>
      </c>
    </row>
    <row r="55">
      <c r="A55" s="3" t="s">
        <v>1053</v>
      </c>
      <c r="B55" s="3" t="s">
        <v>1054</v>
      </c>
      <c r="C55" s="2">
        <v>24.0</v>
      </c>
      <c r="D55" s="2">
        <v>2203.2496</v>
      </c>
      <c r="E55" s="2">
        <v>0.315074379226</v>
      </c>
      <c r="F55">
        <f>IFERROR(__xludf.DUMMYFUNCTION("FILTER('WholeNMJData-CalcPT-Thresholds'!D:D,'WholeNMJData-CalcPT-Thresholds'!B:B=A55)"),266.3108)</f>
        <v>266.3108</v>
      </c>
      <c r="G55">
        <f t="shared" si="1"/>
        <v>8.273226621</v>
      </c>
      <c r="H55">
        <f>IFERROR(__xludf.DUMMYFUNCTION("FILTER('WholeNMJData-CalcPT-Thresholds'!C:C,'WholeNMJData-CalcPT-Thresholds'!$B:$B=$A55)"),114.11556)</f>
        <v>114.11556</v>
      </c>
    </row>
    <row r="56">
      <c r="A56" s="3" t="s">
        <v>1053</v>
      </c>
      <c r="B56" s="3" t="s">
        <v>1054</v>
      </c>
      <c r="C56" s="2">
        <v>36.0</v>
      </c>
      <c r="D56" s="2">
        <v>5159.92675556</v>
      </c>
      <c r="E56" s="2">
        <v>0.869854537212</v>
      </c>
      <c r="F56">
        <f>IFERROR(__xludf.DUMMYFUNCTION("FILTER('WholeNMJData-CalcPT-Thresholds'!D:D,'WholeNMJData-CalcPT-Thresholds'!B:B=A56)"),266.3108)</f>
        <v>266.3108</v>
      </c>
      <c r="G56">
        <f t="shared" si="1"/>
        <v>19.37558205</v>
      </c>
      <c r="H56">
        <f>IFERROR(__xludf.DUMMYFUNCTION("FILTER('WholeNMJData-CalcPT-Thresholds'!C:C,'WholeNMJData-CalcPT-Thresholds'!$B:$B=$A56)"),114.11556)</f>
        <v>114.11556</v>
      </c>
    </row>
    <row r="57">
      <c r="A57" s="3" t="s">
        <v>1053</v>
      </c>
      <c r="B57" s="3" t="s">
        <v>1054</v>
      </c>
      <c r="C57" s="2">
        <v>28.0</v>
      </c>
      <c r="D57" s="2">
        <v>3198.97637143</v>
      </c>
      <c r="E57" s="2">
        <v>0.79874644365</v>
      </c>
      <c r="F57">
        <f>IFERROR(__xludf.DUMMYFUNCTION("FILTER('WholeNMJData-CalcPT-Thresholds'!D:D,'WholeNMJData-CalcPT-Thresholds'!B:B=A57)"),266.3108)</f>
        <v>266.3108</v>
      </c>
      <c r="G57">
        <f t="shared" si="1"/>
        <v>12.01219166</v>
      </c>
      <c r="H57">
        <f>IFERROR(__xludf.DUMMYFUNCTION("FILTER('WholeNMJData-CalcPT-Thresholds'!C:C,'WholeNMJData-CalcPT-Thresholds'!$B:$B=$A57)"),114.11556)</f>
        <v>114.11556</v>
      </c>
    </row>
    <row r="58">
      <c r="A58" s="3" t="s">
        <v>1053</v>
      </c>
      <c r="B58" s="3" t="s">
        <v>1054</v>
      </c>
      <c r="C58" s="2">
        <v>68.0</v>
      </c>
      <c r="D58" s="2">
        <v>3665.44675294</v>
      </c>
      <c r="E58" s="2">
        <v>1.03868462881</v>
      </c>
      <c r="F58">
        <f>IFERROR(__xludf.DUMMYFUNCTION("FILTER('WholeNMJData-CalcPT-Thresholds'!D:D,'WholeNMJData-CalcPT-Thresholds'!B:B=A58)"),266.3108)</f>
        <v>266.3108</v>
      </c>
      <c r="G58">
        <f t="shared" si="1"/>
        <v>13.76379311</v>
      </c>
      <c r="H58">
        <f>IFERROR(__xludf.DUMMYFUNCTION("FILTER('WholeNMJData-CalcPT-Thresholds'!C:C,'WholeNMJData-CalcPT-Thresholds'!$B:$B=$A58)"),114.11556)</f>
        <v>114.11556</v>
      </c>
    </row>
    <row r="59">
      <c r="A59" s="3" t="s">
        <v>1053</v>
      </c>
      <c r="B59" s="3" t="s">
        <v>1054</v>
      </c>
      <c r="C59" s="2">
        <v>48.0</v>
      </c>
      <c r="D59" s="2">
        <v>3074.63848333</v>
      </c>
      <c r="E59" s="2">
        <v>0.726624776249</v>
      </c>
      <c r="F59">
        <f>IFERROR(__xludf.DUMMYFUNCTION("FILTER('WholeNMJData-CalcPT-Thresholds'!D:D,'WholeNMJData-CalcPT-Thresholds'!B:B=A59)"),266.3108)</f>
        <v>266.3108</v>
      </c>
      <c r="G59">
        <f t="shared" si="1"/>
        <v>11.54530152</v>
      </c>
      <c r="H59">
        <f>IFERROR(__xludf.DUMMYFUNCTION("FILTER('WholeNMJData-CalcPT-Thresholds'!C:C,'WholeNMJData-CalcPT-Thresholds'!$B:$B=$A59)"),114.11556)</f>
        <v>114.11556</v>
      </c>
    </row>
    <row r="60">
      <c r="A60" s="3" t="s">
        <v>1053</v>
      </c>
      <c r="B60" s="3" t="s">
        <v>1054</v>
      </c>
      <c r="C60" s="2">
        <v>28.0</v>
      </c>
      <c r="D60" s="2">
        <v>3060.22282857</v>
      </c>
      <c r="E60" s="2">
        <v>0.554092232817</v>
      </c>
      <c r="F60">
        <f>IFERROR(__xludf.DUMMYFUNCTION("FILTER('WholeNMJData-CalcPT-Thresholds'!D:D,'WholeNMJData-CalcPT-Thresholds'!B:B=A60)"),266.3108)</f>
        <v>266.3108</v>
      </c>
      <c r="G60">
        <f t="shared" si="1"/>
        <v>11.49117057</v>
      </c>
      <c r="H60">
        <f>IFERROR(__xludf.DUMMYFUNCTION("FILTER('WholeNMJData-CalcPT-Thresholds'!C:C,'WholeNMJData-CalcPT-Thresholds'!$B:$B=$A60)"),114.11556)</f>
        <v>114.11556</v>
      </c>
    </row>
    <row r="61">
      <c r="A61" s="3" t="s">
        <v>1053</v>
      </c>
      <c r="B61" s="3" t="s">
        <v>1054</v>
      </c>
      <c r="C61" s="2">
        <v>60.0</v>
      </c>
      <c r="D61" s="2">
        <v>4401.16517333</v>
      </c>
      <c r="E61" s="2">
        <v>0.822344801311</v>
      </c>
      <c r="F61">
        <f>IFERROR(__xludf.DUMMYFUNCTION("FILTER('WholeNMJData-CalcPT-Thresholds'!D:D,'WholeNMJData-CalcPT-Thresholds'!B:B=A61)"),266.3108)</f>
        <v>266.3108</v>
      </c>
      <c r="G61">
        <f t="shared" si="1"/>
        <v>16.52642391</v>
      </c>
      <c r="H61">
        <f>IFERROR(__xludf.DUMMYFUNCTION("FILTER('WholeNMJData-CalcPT-Thresholds'!C:C,'WholeNMJData-CalcPT-Thresholds'!$B:$B=$A61)"),114.11556)</f>
        <v>114.11556</v>
      </c>
    </row>
    <row r="62">
      <c r="A62" s="3" t="s">
        <v>1053</v>
      </c>
      <c r="B62" s="3" t="s">
        <v>1054</v>
      </c>
      <c r="C62" s="2">
        <v>20.0</v>
      </c>
      <c r="D62" s="2">
        <v>2436.25042</v>
      </c>
      <c r="E62" s="2">
        <v>0.630933334021</v>
      </c>
      <c r="F62">
        <f>IFERROR(__xludf.DUMMYFUNCTION("FILTER('WholeNMJData-CalcPT-Thresholds'!D:D,'WholeNMJData-CalcPT-Thresholds'!B:B=A62)"),266.3108)</f>
        <v>266.3108</v>
      </c>
      <c r="G62">
        <f t="shared" si="1"/>
        <v>9.148147278</v>
      </c>
      <c r="H62">
        <f>IFERROR(__xludf.DUMMYFUNCTION("FILTER('WholeNMJData-CalcPT-Thresholds'!C:C,'WholeNMJData-CalcPT-Thresholds'!$B:$B=$A62)"),114.11556)</f>
        <v>114.11556</v>
      </c>
    </row>
    <row r="63">
      <c r="A63" s="3" t="s">
        <v>1053</v>
      </c>
      <c r="B63" s="3" t="s">
        <v>1054</v>
      </c>
      <c r="C63" s="2">
        <v>28.0</v>
      </c>
      <c r="D63" s="2">
        <v>2711.03334286</v>
      </c>
      <c r="E63" s="2">
        <v>1.16975470197</v>
      </c>
      <c r="F63">
        <f>IFERROR(__xludf.DUMMYFUNCTION("FILTER('WholeNMJData-CalcPT-Thresholds'!D:D,'WholeNMJData-CalcPT-Thresholds'!B:B=A63)"),266.3108)</f>
        <v>266.3108</v>
      </c>
      <c r="G63">
        <f t="shared" si="1"/>
        <v>10.17996019</v>
      </c>
      <c r="H63">
        <f>IFERROR(__xludf.DUMMYFUNCTION("FILTER('WholeNMJData-CalcPT-Thresholds'!C:C,'WholeNMJData-CalcPT-Thresholds'!$B:$B=$A63)"),114.11556)</f>
        <v>114.11556</v>
      </c>
    </row>
    <row r="64">
      <c r="A64" s="3" t="s">
        <v>1053</v>
      </c>
      <c r="B64" s="3" t="s">
        <v>1054</v>
      </c>
      <c r="C64" s="2">
        <v>16.0</v>
      </c>
      <c r="D64" s="2">
        <v>2956.444925</v>
      </c>
      <c r="E64" s="2">
        <v>0.396167129682</v>
      </c>
      <c r="F64">
        <f>IFERROR(__xludf.DUMMYFUNCTION("FILTER('WholeNMJData-CalcPT-Thresholds'!D:D,'WholeNMJData-CalcPT-Thresholds'!B:B=A64)"),266.3108)</f>
        <v>266.3108</v>
      </c>
      <c r="G64">
        <f t="shared" si="1"/>
        <v>11.1014834</v>
      </c>
      <c r="H64">
        <f>IFERROR(__xludf.DUMMYFUNCTION("FILTER('WholeNMJData-CalcPT-Thresholds'!C:C,'WholeNMJData-CalcPT-Thresholds'!$B:$B=$A64)"),114.11556)</f>
        <v>114.11556</v>
      </c>
    </row>
    <row r="65">
      <c r="A65" s="3" t="s">
        <v>1053</v>
      </c>
      <c r="B65" s="3" t="s">
        <v>1054</v>
      </c>
      <c r="C65" s="2">
        <v>24.0</v>
      </c>
      <c r="D65" s="2">
        <v>2472.1903</v>
      </c>
      <c r="E65" s="2">
        <v>0.679457888011</v>
      </c>
      <c r="F65">
        <f>IFERROR(__xludf.DUMMYFUNCTION("FILTER('WholeNMJData-CalcPT-Thresholds'!D:D,'WholeNMJData-CalcPT-Thresholds'!B:B=A65)"),266.3108)</f>
        <v>266.3108</v>
      </c>
      <c r="G65">
        <f t="shared" si="1"/>
        <v>9.283101925</v>
      </c>
      <c r="H65">
        <f>IFERROR(__xludf.DUMMYFUNCTION("FILTER('WholeNMJData-CalcPT-Thresholds'!C:C,'WholeNMJData-CalcPT-Thresholds'!$B:$B=$A65)"),114.11556)</f>
        <v>114.11556</v>
      </c>
    </row>
    <row r="66">
      <c r="A66" s="3" t="s">
        <v>1053</v>
      </c>
      <c r="B66" s="3" t="s">
        <v>1054</v>
      </c>
      <c r="C66" s="2">
        <v>16.0</v>
      </c>
      <c r="D66" s="2">
        <v>3550.457775</v>
      </c>
      <c r="E66" s="2">
        <v>0.694332183686</v>
      </c>
      <c r="F66">
        <f>IFERROR(__xludf.DUMMYFUNCTION("FILTER('WholeNMJData-CalcPT-Thresholds'!D:D,'WholeNMJData-CalcPT-Thresholds'!B:B=A66)"),266.3108)</f>
        <v>266.3108</v>
      </c>
      <c r="G66">
        <f t="shared" si="1"/>
        <v>13.33200822</v>
      </c>
      <c r="H66">
        <f>IFERROR(__xludf.DUMMYFUNCTION("FILTER('WholeNMJData-CalcPT-Thresholds'!C:C,'WholeNMJData-CalcPT-Thresholds'!$B:$B=$A66)"),114.11556)</f>
        <v>114.11556</v>
      </c>
    </row>
    <row r="67">
      <c r="A67" s="3" t="s">
        <v>1053</v>
      </c>
      <c r="B67" s="3" t="s">
        <v>1054</v>
      </c>
      <c r="C67" s="2">
        <v>28.0</v>
      </c>
      <c r="D67" s="2">
        <v>3385.47942857</v>
      </c>
      <c r="E67" s="2">
        <v>1.01640667817</v>
      </c>
      <c r="F67">
        <f>IFERROR(__xludf.DUMMYFUNCTION("FILTER('WholeNMJData-CalcPT-Thresholds'!D:D,'WholeNMJData-CalcPT-Thresholds'!B:B=A67)"),266.3108)</f>
        <v>266.3108</v>
      </c>
      <c r="G67">
        <f t="shared" si="1"/>
        <v>12.71251271</v>
      </c>
      <c r="H67">
        <f>IFERROR(__xludf.DUMMYFUNCTION("FILTER('WholeNMJData-CalcPT-Thresholds'!C:C,'WholeNMJData-CalcPT-Thresholds'!$B:$B=$A67)"),114.11556)</f>
        <v>114.11556</v>
      </c>
    </row>
    <row r="68">
      <c r="A68" s="3" t="s">
        <v>1053</v>
      </c>
      <c r="B68" s="3" t="s">
        <v>1054</v>
      </c>
      <c r="C68" s="2">
        <v>24.0</v>
      </c>
      <c r="D68" s="2">
        <v>5003.77685</v>
      </c>
      <c r="E68" s="2">
        <v>0.706761813329</v>
      </c>
      <c r="F68">
        <f>IFERROR(__xludf.DUMMYFUNCTION("FILTER('WholeNMJData-CalcPT-Thresholds'!D:D,'WholeNMJData-CalcPT-Thresholds'!B:B=A68)"),266.3108)</f>
        <v>266.3108</v>
      </c>
      <c r="G68">
        <f t="shared" si="1"/>
        <v>18.78923742</v>
      </c>
      <c r="H68">
        <f>IFERROR(__xludf.DUMMYFUNCTION("FILTER('WholeNMJData-CalcPT-Thresholds'!C:C,'WholeNMJData-CalcPT-Thresholds'!$B:$B=$A68)"),114.11556)</f>
        <v>114.11556</v>
      </c>
    </row>
    <row r="69">
      <c r="A69" s="3" t="s">
        <v>1053</v>
      </c>
      <c r="B69" s="3" t="s">
        <v>1054</v>
      </c>
      <c r="C69" s="2">
        <v>28.0</v>
      </c>
      <c r="D69" s="2">
        <v>3292.14668571</v>
      </c>
      <c r="E69" s="2">
        <v>0.630569594304</v>
      </c>
      <c r="F69">
        <f>IFERROR(__xludf.DUMMYFUNCTION("FILTER('WholeNMJData-CalcPT-Thresholds'!D:D,'WholeNMJData-CalcPT-Thresholds'!B:B=A69)"),266.3108)</f>
        <v>266.3108</v>
      </c>
      <c r="G69">
        <f t="shared" si="1"/>
        <v>12.36204722</v>
      </c>
      <c r="H69">
        <f>IFERROR(__xludf.DUMMYFUNCTION("FILTER('WholeNMJData-CalcPT-Thresholds'!C:C,'WholeNMJData-CalcPT-Thresholds'!$B:$B=$A69)"),114.11556)</f>
        <v>114.11556</v>
      </c>
    </row>
    <row r="70">
      <c r="A70" s="3" t="s">
        <v>1053</v>
      </c>
      <c r="B70" s="3" t="s">
        <v>1054</v>
      </c>
      <c r="C70" s="2">
        <v>16.0</v>
      </c>
      <c r="D70" s="2">
        <v>2593.81305</v>
      </c>
      <c r="E70" s="2">
        <v>0.385169509422</v>
      </c>
      <c r="F70">
        <f>IFERROR(__xludf.DUMMYFUNCTION("FILTER('WholeNMJData-CalcPT-Thresholds'!D:D,'WholeNMJData-CalcPT-Thresholds'!B:B=A70)"),266.3108)</f>
        <v>266.3108</v>
      </c>
      <c r="G70">
        <f t="shared" si="1"/>
        <v>9.739796696</v>
      </c>
      <c r="H70">
        <f>IFERROR(__xludf.DUMMYFUNCTION("FILTER('WholeNMJData-CalcPT-Thresholds'!C:C,'WholeNMJData-CalcPT-Thresholds'!$B:$B=$A70)"),114.11556)</f>
        <v>114.11556</v>
      </c>
    </row>
    <row r="71">
      <c r="A71" s="3" t="s">
        <v>1053</v>
      </c>
      <c r="B71" s="3" t="s">
        <v>1054</v>
      </c>
      <c r="C71" s="2">
        <v>20.0</v>
      </c>
      <c r="D71" s="2">
        <v>2613.74096</v>
      </c>
      <c r="E71" s="2">
        <v>0.32138942338</v>
      </c>
      <c r="F71">
        <f>IFERROR(__xludf.DUMMYFUNCTION("FILTER('WholeNMJData-CalcPT-Thresholds'!D:D,'WholeNMJData-CalcPT-Thresholds'!B:B=A71)"),266.3108)</f>
        <v>266.3108</v>
      </c>
      <c r="G71">
        <f t="shared" si="1"/>
        <v>9.814626219</v>
      </c>
      <c r="H71">
        <f>IFERROR(__xludf.DUMMYFUNCTION("FILTER('WholeNMJData-CalcPT-Thresholds'!C:C,'WholeNMJData-CalcPT-Thresholds'!$B:$B=$A71)"),114.11556)</f>
        <v>114.11556</v>
      </c>
    </row>
    <row r="72">
      <c r="A72" s="3" t="s">
        <v>1053</v>
      </c>
      <c r="B72" s="3" t="s">
        <v>1054</v>
      </c>
      <c r="C72" s="2">
        <v>92.0</v>
      </c>
      <c r="D72" s="2">
        <v>6024.22595652</v>
      </c>
      <c r="E72" s="2">
        <v>1.04565359026</v>
      </c>
      <c r="F72">
        <f>IFERROR(__xludf.DUMMYFUNCTION("FILTER('WholeNMJData-CalcPT-Thresholds'!D:D,'WholeNMJData-CalcPT-Thresholds'!B:B=A72)"),266.3108)</f>
        <v>266.3108</v>
      </c>
      <c r="G72">
        <f t="shared" si="1"/>
        <v>22.62103511</v>
      </c>
      <c r="H72">
        <f>IFERROR(__xludf.DUMMYFUNCTION("FILTER('WholeNMJData-CalcPT-Thresholds'!C:C,'WholeNMJData-CalcPT-Thresholds'!$B:$B=$A72)"),114.11556)</f>
        <v>114.11556</v>
      </c>
    </row>
    <row r="73">
      <c r="A73" s="3" t="s">
        <v>1053</v>
      </c>
      <c r="B73" s="3" t="s">
        <v>1054</v>
      </c>
      <c r="C73" s="2">
        <v>24.0</v>
      </c>
      <c r="D73" s="2">
        <v>2984.75545</v>
      </c>
      <c r="E73" s="2">
        <v>0.873710775869</v>
      </c>
      <c r="F73">
        <f>IFERROR(__xludf.DUMMYFUNCTION("FILTER('WholeNMJData-CalcPT-Thresholds'!D:D,'WholeNMJData-CalcPT-Thresholds'!B:B=A73)"),266.3108)</f>
        <v>266.3108</v>
      </c>
      <c r="G73">
        <f t="shared" si="1"/>
        <v>11.20778973</v>
      </c>
      <c r="H73">
        <f>IFERROR(__xludf.DUMMYFUNCTION("FILTER('WholeNMJData-CalcPT-Thresholds'!C:C,'WholeNMJData-CalcPT-Thresholds'!$B:$B=$A73)"),114.11556)</f>
        <v>114.11556</v>
      </c>
    </row>
    <row r="74">
      <c r="A74" s="3" t="s">
        <v>1053</v>
      </c>
      <c r="B74" s="3" t="s">
        <v>1054</v>
      </c>
      <c r="C74" s="2">
        <v>16.0</v>
      </c>
      <c r="D74" s="2">
        <v>2456.00725</v>
      </c>
      <c r="E74" s="2">
        <v>0.573406857818</v>
      </c>
      <c r="F74">
        <f>IFERROR(__xludf.DUMMYFUNCTION("FILTER('WholeNMJData-CalcPT-Thresholds'!D:D,'WholeNMJData-CalcPT-Thresholds'!B:B=A74)"),266.3108)</f>
        <v>266.3108</v>
      </c>
      <c r="G74">
        <f t="shared" si="1"/>
        <v>9.222334393</v>
      </c>
      <c r="H74">
        <f>IFERROR(__xludf.DUMMYFUNCTION("FILTER('WholeNMJData-CalcPT-Thresholds'!C:C,'WholeNMJData-CalcPT-Thresholds'!$B:$B=$A74)"),114.11556)</f>
        <v>114.11556</v>
      </c>
    </row>
    <row r="75">
      <c r="A75" s="3" t="s">
        <v>1053</v>
      </c>
      <c r="B75" s="3" t="s">
        <v>1054</v>
      </c>
      <c r="C75" s="2">
        <v>16.0</v>
      </c>
      <c r="D75" s="2">
        <v>2926.0927</v>
      </c>
      <c r="E75" s="2">
        <v>0.778140555834</v>
      </c>
      <c r="F75">
        <f>IFERROR(__xludf.DUMMYFUNCTION("FILTER('WholeNMJData-CalcPT-Thresholds'!D:D,'WholeNMJData-CalcPT-Thresholds'!B:B=A75)"),266.3108)</f>
        <v>266.3108</v>
      </c>
      <c r="G75">
        <f t="shared" si="1"/>
        <v>10.98751046</v>
      </c>
      <c r="H75">
        <f>IFERROR(__xludf.DUMMYFUNCTION("FILTER('WholeNMJData-CalcPT-Thresholds'!C:C,'WholeNMJData-CalcPT-Thresholds'!$B:$B=$A75)"),114.11556)</f>
        <v>114.11556</v>
      </c>
    </row>
    <row r="76">
      <c r="A76" s="3" t="s">
        <v>1053</v>
      </c>
      <c r="B76" s="3" t="s">
        <v>1054</v>
      </c>
      <c r="C76" s="2">
        <v>36.0</v>
      </c>
      <c r="D76" s="2">
        <v>4140.03095556</v>
      </c>
      <c r="E76" s="2">
        <v>0.573672377211</v>
      </c>
      <c r="F76">
        <f>IFERROR(__xludf.DUMMYFUNCTION("FILTER('WholeNMJData-CalcPT-Thresholds'!D:D,'WholeNMJData-CalcPT-Thresholds'!B:B=A76)"),266.3108)</f>
        <v>266.3108</v>
      </c>
      <c r="G76">
        <f t="shared" si="1"/>
        <v>15.54586204</v>
      </c>
      <c r="H76">
        <f>IFERROR(__xludf.DUMMYFUNCTION("FILTER('WholeNMJData-CalcPT-Thresholds'!C:C,'WholeNMJData-CalcPT-Thresholds'!$B:$B=$A76)"),114.11556)</f>
        <v>114.11556</v>
      </c>
    </row>
    <row r="77">
      <c r="A77" s="3" t="s">
        <v>1055</v>
      </c>
      <c r="B77" s="3" t="s">
        <v>1054</v>
      </c>
      <c r="C77" s="2">
        <v>60.0</v>
      </c>
      <c r="D77" s="2">
        <v>7337.30483333</v>
      </c>
      <c r="E77" s="2">
        <v>0.989335071241</v>
      </c>
      <c r="F77">
        <f>IFERROR(__xludf.DUMMYFUNCTION("FILTER('WholeNMJData-CalcPT-Thresholds'!D:D,'WholeNMJData-CalcPT-Thresholds'!B:B=A77)"),433.69992)</f>
        <v>433.69992</v>
      </c>
      <c r="G77">
        <f t="shared" si="1"/>
        <v>16.91792987</v>
      </c>
      <c r="H77">
        <f>IFERROR(__xludf.DUMMYFUNCTION("FILTER('WholeNMJData-CalcPT-Thresholds'!C:C,'WholeNMJData-CalcPT-Thresholds'!$B:$B=$A77)"),22.27556)</f>
        <v>22.27556</v>
      </c>
    </row>
    <row r="78">
      <c r="A78" s="3" t="s">
        <v>1055</v>
      </c>
      <c r="B78" s="3" t="s">
        <v>1054</v>
      </c>
      <c r="C78" s="2">
        <v>24.0</v>
      </c>
      <c r="D78" s="2">
        <v>6497.70905</v>
      </c>
      <c r="E78" s="2">
        <v>0.549369719778</v>
      </c>
      <c r="F78">
        <f>IFERROR(__xludf.DUMMYFUNCTION("FILTER('WholeNMJData-CalcPT-Thresholds'!D:D,'WholeNMJData-CalcPT-Thresholds'!B:B=A78)"),433.69992)</f>
        <v>433.69992</v>
      </c>
      <c r="G78">
        <f t="shared" si="1"/>
        <v>14.98203885</v>
      </c>
      <c r="H78">
        <f>IFERROR(__xludf.DUMMYFUNCTION("FILTER('WholeNMJData-CalcPT-Thresholds'!C:C,'WholeNMJData-CalcPT-Thresholds'!$B:$B=$A78)"),22.27556)</f>
        <v>22.27556</v>
      </c>
    </row>
    <row r="79">
      <c r="A79" s="3" t="s">
        <v>1055</v>
      </c>
      <c r="B79" s="3" t="s">
        <v>1054</v>
      </c>
      <c r="C79" s="2">
        <v>16.0</v>
      </c>
      <c r="D79" s="2">
        <v>4061.787375</v>
      </c>
      <c r="E79" s="2">
        <v>0.182042517674</v>
      </c>
      <c r="F79">
        <f>IFERROR(__xludf.DUMMYFUNCTION("FILTER('WholeNMJData-CalcPT-Thresholds'!D:D,'WholeNMJData-CalcPT-Thresholds'!B:B=A79)"),433.69992)</f>
        <v>433.69992</v>
      </c>
      <c r="G79">
        <f t="shared" si="1"/>
        <v>9.365432613</v>
      </c>
      <c r="H79">
        <f>IFERROR(__xludf.DUMMYFUNCTION("FILTER('WholeNMJData-CalcPT-Thresholds'!C:C,'WholeNMJData-CalcPT-Thresholds'!$B:$B=$A79)"),22.27556)</f>
        <v>22.27556</v>
      </c>
    </row>
    <row r="80">
      <c r="A80" s="3" t="s">
        <v>1055</v>
      </c>
      <c r="B80" s="3" t="s">
        <v>1054</v>
      </c>
      <c r="C80" s="2">
        <v>16.0</v>
      </c>
      <c r="D80" s="2">
        <v>3634.197775</v>
      </c>
      <c r="E80" s="2">
        <v>0.395602080297</v>
      </c>
      <c r="F80">
        <f>IFERROR(__xludf.DUMMYFUNCTION("FILTER('WholeNMJData-CalcPT-Thresholds'!D:D,'WholeNMJData-CalcPT-Thresholds'!B:B=A80)"),433.69992)</f>
        <v>433.69992</v>
      </c>
      <c r="G80">
        <f t="shared" si="1"/>
        <v>8.379521433</v>
      </c>
      <c r="H80">
        <f>IFERROR(__xludf.DUMMYFUNCTION("FILTER('WholeNMJData-CalcPT-Thresholds'!C:C,'WholeNMJData-CalcPT-Thresholds'!$B:$B=$A80)"),22.27556)</f>
        <v>22.27556</v>
      </c>
    </row>
    <row r="81">
      <c r="A81" s="3" t="s">
        <v>1055</v>
      </c>
      <c r="B81" s="3" t="s">
        <v>1054</v>
      </c>
      <c r="C81" s="2">
        <v>28.0</v>
      </c>
      <c r="D81" s="2">
        <v>4311.49708571</v>
      </c>
      <c r="E81" s="2">
        <v>1.03091801099</v>
      </c>
      <c r="F81">
        <f>IFERROR(__xludf.DUMMYFUNCTION("FILTER('WholeNMJData-CalcPT-Thresholds'!D:D,'WholeNMJData-CalcPT-Thresholds'!B:B=A81)"),433.69992)</f>
        <v>433.69992</v>
      </c>
      <c r="G81">
        <f t="shared" si="1"/>
        <v>9.941198711</v>
      </c>
      <c r="H81">
        <f>IFERROR(__xludf.DUMMYFUNCTION("FILTER('WholeNMJData-CalcPT-Thresholds'!C:C,'WholeNMJData-CalcPT-Thresholds'!$B:$B=$A81)"),22.27556)</f>
        <v>22.27556</v>
      </c>
    </row>
    <row r="82">
      <c r="A82" s="3" t="s">
        <v>1055</v>
      </c>
      <c r="B82" s="3" t="s">
        <v>1054</v>
      </c>
      <c r="C82" s="2">
        <v>84.0</v>
      </c>
      <c r="D82" s="2">
        <v>7933.70634762</v>
      </c>
      <c r="E82" s="2">
        <v>1.33123264679</v>
      </c>
      <c r="F82">
        <f>IFERROR(__xludf.DUMMYFUNCTION("FILTER('WholeNMJData-CalcPT-Thresholds'!D:D,'WholeNMJData-CalcPT-Thresholds'!B:B=A82)"),433.69992)</f>
        <v>433.69992</v>
      </c>
      <c r="G82">
        <f t="shared" si="1"/>
        <v>18.29307773</v>
      </c>
      <c r="H82">
        <f>IFERROR(__xludf.DUMMYFUNCTION("FILTER('WholeNMJData-CalcPT-Thresholds'!C:C,'WholeNMJData-CalcPT-Thresholds'!$B:$B=$A82)"),22.27556)</f>
        <v>22.27556</v>
      </c>
    </row>
    <row r="83">
      <c r="A83" s="3" t="s">
        <v>1055</v>
      </c>
      <c r="B83" s="3" t="s">
        <v>1054</v>
      </c>
      <c r="C83" s="2">
        <v>28.0</v>
      </c>
      <c r="D83" s="2">
        <v>5030.1008</v>
      </c>
      <c r="E83" s="2">
        <v>0.583608483552</v>
      </c>
      <c r="F83">
        <f>IFERROR(__xludf.DUMMYFUNCTION("FILTER('WholeNMJData-CalcPT-Thresholds'!D:D,'WholeNMJData-CalcPT-Thresholds'!B:B=A83)"),433.69992)</f>
        <v>433.69992</v>
      </c>
      <c r="G83">
        <f t="shared" si="1"/>
        <v>11.59811328</v>
      </c>
      <c r="H83">
        <f>IFERROR(__xludf.DUMMYFUNCTION("FILTER('WholeNMJData-CalcPT-Thresholds'!C:C,'WholeNMJData-CalcPT-Thresholds'!$B:$B=$A83)"),22.27556)</f>
        <v>22.27556</v>
      </c>
    </row>
    <row r="84">
      <c r="A84" s="3" t="s">
        <v>1055</v>
      </c>
      <c r="B84" s="3" t="s">
        <v>1054</v>
      </c>
      <c r="C84" s="2">
        <v>28.0</v>
      </c>
      <c r="D84" s="2">
        <v>3968.86171429</v>
      </c>
      <c r="E84" s="2">
        <v>0.851954651841</v>
      </c>
      <c r="F84">
        <f>IFERROR(__xludf.DUMMYFUNCTION("FILTER('WholeNMJData-CalcPT-Thresholds'!D:D,'WholeNMJData-CalcPT-Thresholds'!B:B=A84)"),433.69992)</f>
        <v>433.69992</v>
      </c>
      <c r="G84">
        <f t="shared" si="1"/>
        <v>9.15117004</v>
      </c>
      <c r="H84">
        <f>IFERROR(__xludf.DUMMYFUNCTION("FILTER('WholeNMJData-CalcPT-Thresholds'!C:C,'WholeNMJData-CalcPT-Thresholds'!$B:$B=$A84)"),22.27556)</f>
        <v>22.27556</v>
      </c>
    </row>
    <row r="85">
      <c r="A85" s="3" t="s">
        <v>1055</v>
      </c>
      <c r="B85" s="3" t="s">
        <v>1054</v>
      </c>
      <c r="C85" s="2">
        <v>44.0</v>
      </c>
      <c r="D85" s="2">
        <v>5040.82318182</v>
      </c>
      <c r="E85" s="2">
        <v>0.776255496149</v>
      </c>
      <c r="F85">
        <f>IFERROR(__xludf.DUMMYFUNCTION("FILTER('WholeNMJData-CalcPT-Thresholds'!D:D,'WholeNMJData-CalcPT-Thresholds'!B:B=A85)"),433.69992)</f>
        <v>433.69992</v>
      </c>
      <c r="G85">
        <f t="shared" si="1"/>
        <v>11.62283632</v>
      </c>
      <c r="H85">
        <f>IFERROR(__xludf.DUMMYFUNCTION("FILTER('WholeNMJData-CalcPT-Thresholds'!C:C,'WholeNMJData-CalcPT-Thresholds'!$B:$B=$A85)"),22.27556)</f>
        <v>22.27556</v>
      </c>
    </row>
    <row r="86">
      <c r="A86" s="3" t="s">
        <v>1055</v>
      </c>
      <c r="B86" s="3" t="s">
        <v>1054</v>
      </c>
      <c r="C86" s="2">
        <v>20.0</v>
      </c>
      <c r="D86" s="2">
        <v>4556.69368</v>
      </c>
      <c r="E86" s="2">
        <v>0.690301964735</v>
      </c>
      <c r="F86">
        <f>IFERROR(__xludf.DUMMYFUNCTION("FILTER('WholeNMJData-CalcPT-Thresholds'!D:D,'WholeNMJData-CalcPT-Thresholds'!B:B=A86)"),433.69992)</f>
        <v>433.69992</v>
      </c>
      <c r="G86">
        <f t="shared" si="1"/>
        <v>10.50655873</v>
      </c>
      <c r="H86">
        <f>IFERROR(__xludf.DUMMYFUNCTION("FILTER('WholeNMJData-CalcPT-Thresholds'!C:C,'WholeNMJData-CalcPT-Thresholds'!$B:$B=$A86)"),22.27556)</f>
        <v>22.27556</v>
      </c>
    </row>
    <row r="87">
      <c r="A87" s="3" t="s">
        <v>1055</v>
      </c>
      <c r="B87" s="3" t="s">
        <v>1054</v>
      </c>
      <c r="C87" s="2">
        <v>36.0</v>
      </c>
      <c r="D87" s="2">
        <v>4909.95907778</v>
      </c>
      <c r="E87" s="2">
        <v>0.898423862627</v>
      </c>
      <c r="F87">
        <f>IFERROR(__xludf.DUMMYFUNCTION("FILTER('WholeNMJData-CalcPT-Thresholds'!D:D,'WholeNMJData-CalcPT-Thresholds'!B:B=A87)"),433.69992)</f>
        <v>433.69992</v>
      </c>
      <c r="G87">
        <f t="shared" si="1"/>
        <v>11.32109749</v>
      </c>
      <c r="H87">
        <f>IFERROR(__xludf.DUMMYFUNCTION("FILTER('WholeNMJData-CalcPT-Thresholds'!C:C,'WholeNMJData-CalcPT-Thresholds'!$B:$B=$A87)"),22.27556)</f>
        <v>22.27556</v>
      </c>
    </row>
    <row r="88">
      <c r="A88" s="3" t="s">
        <v>1055</v>
      </c>
      <c r="B88" s="3" t="s">
        <v>1054</v>
      </c>
      <c r="C88" s="2">
        <v>16.0</v>
      </c>
      <c r="D88" s="2">
        <v>5668.7013</v>
      </c>
      <c r="E88" s="2">
        <v>0.1643754805</v>
      </c>
      <c r="F88">
        <f>IFERROR(__xludf.DUMMYFUNCTION("FILTER('WholeNMJData-CalcPT-Thresholds'!D:D,'WholeNMJData-CalcPT-Thresholds'!B:B=A88)"),433.69992)</f>
        <v>433.69992</v>
      </c>
      <c r="G88">
        <f t="shared" si="1"/>
        <v>13.07056109</v>
      </c>
      <c r="H88">
        <f>IFERROR(__xludf.DUMMYFUNCTION("FILTER('WholeNMJData-CalcPT-Thresholds'!C:C,'WholeNMJData-CalcPT-Thresholds'!$B:$B=$A88)"),22.27556)</f>
        <v>22.27556</v>
      </c>
    </row>
    <row r="89">
      <c r="A89" s="3" t="s">
        <v>1055</v>
      </c>
      <c r="B89" s="3" t="s">
        <v>1054</v>
      </c>
      <c r="C89" s="2">
        <v>80.0</v>
      </c>
      <c r="D89" s="2">
        <v>5454.31299</v>
      </c>
      <c r="E89" s="2">
        <v>1.05658439671</v>
      </c>
      <c r="F89">
        <f>IFERROR(__xludf.DUMMYFUNCTION("FILTER('WholeNMJData-CalcPT-Thresholds'!D:D,'WholeNMJData-CalcPT-Thresholds'!B:B=A89)"),433.69992)</f>
        <v>433.69992</v>
      </c>
      <c r="G89">
        <f t="shared" si="1"/>
        <v>12.57623702</v>
      </c>
      <c r="H89">
        <f>IFERROR(__xludf.DUMMYFUNCTION("FILTER('WholeNMJData-CalcPT-Thresholds'!C:C,'WholeNMJData-CalcPT-Thresholds'!$B:$B=$A89)"),22.27556)</f>
        <v>22.27556</v>
      </c>
    </row>
    <row r="90">
      <c r="A90" s="3" t="s">
        <v>1055</v>
      </c>
      <c r="B90" s="3" t="s">
        <v>1054</v>
      </c>
      <c r="C90" s="2">
        <v>28.0</v>
      </c>
      <c r="D90" s="2">
        <v>4960.51874286</v>
      </c>
      <c r="E90" s="2">
        <v>0.859422496113</v>
      </c>
      <c r="F90">
        <f>IFERROR(__xludf.DUMMYFUNCTION("FILTER('WholeNMJData-CalcPT-Thresholds'!D:D,'WholeNMJData-CalcPT-Thresholds'!B:B=A90)"),433.69992)</f>
        <v>433.69992</v>
      </c>
      <c r="G90">
        <f t="shared" si="1"/>
        <v>11.43767502</v>
      </c>
      <c r="H90">
        <f>IFERROR(__xludf.DUMMYFUNCTION("FILTER('WholeNMJData-CalcPT-Thresholds'!C:C,'WholeNMJData-CalcPT-Thresholds'!$B:$B=$A90)"),22.27556)</f>
        <v>22.27556</v>
      </c>
    </row>
    <row r="91">
      <c r="A91" s="3" t="s">
        <v>1055</v>
      </c>
      <c r="B91" s="3" t="s">
        <v>1054</v>
      </c>
      <c r="C91" s="2">
        <v>180.0</v>
      </c>
      <c r="D91" s="2">
        <v>11233.5758511</v>
      </c>
      <c r="E91" s="2">
        <v>1.50878912687</v>
      </c>
      <c r="F91">
        <f>IFERROR(__xludf.DUMMYFUNCTION("FILTER('WholeNMJData-CalcPT-Thresholds'!D:D,'WholeNMJData-CalcPT-Thresholds'!B:B=A91)"),433.69992)</f>
        <v>433.69992</v>
      </c>
      <c r="G91">
        <f t="shared" si="1"/>
        <v>25.90172452</v>
      </c>
      <c r="H91">
        <f>IFERROR(__xludf.DUMMYFUNCTION("FILTER('WholeNMJData-CalcPT-Thresholds'!C:C,'WholeNMJData-CalcPT-Thresholds'!$B:$B=$A91)"),22.27556)</f>
        <v>22.27556</v>
      </c>
    </row>
    <row r="92">
      <c r="A92" s="3" t="s">
        <v>1055</v>
      </c>
      <c r="B92" s="3" t="s">
        <v>1054</v>
      </c>
      <c r="C92" s="2">
        <v>40.0</v>
      </c>
      <c r="D92" s="2">
        <v>7032.42061</v>
      </c>
      <c r="E92" s="2">
        <v>0.481287665756</v>
      </c>
      <c r="F92">
        <f>IFERROR(__xludf.DUMMYFUNCTION("FILTER('WholeNMJData-CalcPT-Thresholds'!D:D,'WholeNMJData-CalcPT-Thresholds'!B:B=A92)"),433.69992)</f>
        <v>433.69992</v>
      </c>
      <c r="G92">
        <f t="shared" si="1"/>
        <v>16.2149456</v>
      </c>
      <c r="H92">
        <f>IFERROR(__xludf.DUMMYFUNCTION("FILTER('WholeNMJData-CalcPT-Thresholds'!C:C,'WholeNMJData-CalcPT-Thresholds'!$B:$B=$A92)"),22.27556)</f>
        <v>22.27556</v>
      </c>
    </row>
    <row r="93">
      <c r="A93" s="3" t="s">
        <v>1055</v>
      </c>
      <c r="B93" s="3" t="s">
        <v>1054</v>
      </c>
      <c r="C93" s="2">
        <v>24.0</v>
      </c>
      <c r="D93" s="2">
        <v>6639.90521667</v>
      </c>
      <c r="E93" s="2">
        <v>0.897696037142</v>
      </c>
      <c r="F93">
        <f>IFERROR(__xludf.DUMMYFUNCTION("FILTER('WholeNMJData-CalcPT-Thresholds'!D:D,'WholeNMJData-CalcPT-Thresholds'!B:B=A93)"),433.69992)</f>
        <v>433.69992</v>
      </c>
      <c r="G93">
        <f t="shared" si="1"/>
        <v>15.30990648</v>
      </c>
      <c r="H93">
        <f>IFERROR(__xludf.DUMMYFUNCTION("FILTER('WholeNMJData-CalcPT-Thresholds'!C:C,'WholeNMJData-CalcPT-Thresholds'!$B:$B=$A93)"),22.27556)</f>
        <v>22.27556</v>
      </c>
    </row>
    <row r="94">
      <c r="A94" s="3" t="s">
        <v>1055</v>
      </c>
      <c r="B94" s="3" t="s">
        <v>1054</v>
      </c>
      <c r="C94" s="2">
        <v>32.0</v>
      </c>
      <c r="D94" s="2">
        <v>4693.713425</v>
      </c>
      <c r="E94" s="2">
        <v>0.419125907756</v>
      </c>
      <c r="F94">
        <f>IFERROR(__xludf.DUMMYFUNCTION("FILTER('WholeNMJData-CalcPT-Thresholds'!D:D,'WholeNMJData-CalcPT-Thresholds'!B:B=A94)"),433.69992)</f>
        <v>433.69992</v>
      </c>
      <c r="G94">
        <f t="shared" si="1"/>
        <v>10.82249087</v>
      </c>
      <c r="H94">
        <f>IFERROR(__xludf.DUMMYFUNCTION("FILTER('WholeNMJData-CalcPT-Thresholds'!C:C,'WholeNMJData-CalcPT-Thresholds'!$B:$B=$A94)"),22.27556)</f>
        <v>22.27556</v>
      </c>
    </row>
    <row r="95">
      <c r="A95" s="3" t="s">
        <v>1055</v>
      </c>
      <c r="B95" s="3" t="s">
        <v>1054</v>
      </c>
      <c r="C95" s="2">
        <v>20.0</v>
      </c>
      <c r="D95" s="2">
        <v>5003.06506</v>
      </c>
      <c r="E95" s="2">
        <v>0.396637176651</v>
      </c>
      <c r="F95">
        <f>IFERROR(__xludf.DUMMYFUNCTION("FILTER('WholeNMJData-CalcPT-Thresholds'!D:D,'WholeNMJData-CalcPT-Thresholds'!B:B=A95)"),433.69992)</f>
        <v>433.69992</v>
      </c>
      <c r="G95">
        <f t="shared" si="1"/>
        <v>11.53577584</v>
      </c>
      <c r="H95">
        <f>IFERROR(__xludf.DUMMYFUNCTION("FILTER('WholeNMJData-CalcPT-Thresholds'!C:C,'WholeNMJData-CalcPT-Thresholds'!$B:$B=$A95)"),22.27556)</f>
        <v>22.27556</v>
      </c>
    </row>
    <row r="96">
      <c r="A96" s="3" t="s">
        <v>1055</v>
      </c>
      <c r="B96" s="3" t="s">
        <v>1054</v>
      </c>
      <c r="C96" s="2">
        <v>16.0</v>
      </c>
      <c r="D96" s="2">
        <v>3412.15025</v>
      </c>
      <c r="E96" s="2">
        <v>0.300390054629</v>
      </c>
      <c r="F96">
        <f>IFERROR(__xludf.DUMMYFUNCTION("FILTER('WholeNMJData-CalcPT-Thresholds'!D:D,'WholeNMJData-CalcPT-Thresholds'!B:B=A96)"),433.69992)</f>
        <v>433.69992</v>
      </c>
      <c r="G96">
        <f t="shared" si="1"/>
        <v>7.86753719</v>
      </c>
      <c r="H96">
        <f>IFERROR(__xludf.DUMMYFUNCTION("FILTER('WholeNMJData-CalcPT-Thresholds'!C:C,'WholeNMJData-CalcPT-Thresholds'!$B:$B=$A96)"),22.27556)</f>
        <v>22.27556</v>
      </c>
    </row>
    <row r="97">
      <c r="A97" s="3" t="s">
        <v>1055</v>
      </c>
      <c r="B97" s="3" t="s">
        <v>1054</v>
      </c>
      <c r="C97" s="2">
        <v>44.0</v>
      </c>
      <c r="D97" s="2">
        <v>5980.15246364</v>
      </c>
      <c r="E97" s="2">
        <v>0.664351958275</v>
      </c>
      <c r="F97">
        <f>IFERROR(__xludf.DUMMYFUNCTION("FILTER('WholeNMJData-CalcPT-Thresholds'!D:D,'WholeNMJData-CalcPT-Thresholds'!B:B=A97)"),433.69992)</f>
        <v>433.69992</v>
      </c>
      <c r="G97">
        <f t="shared" si="1"/>
        <v>13.78868703</v>
      </c>
      <c r="H97">
        <f>IFERROR(__xludf.DUMMYFUNCTION("FILTER('WholeNMJData-CalcPT-Thresholds'!C:C,'WholeNMJData-CalcPT-Thresholds'!$B:$B=$A97)"),22.27556)</f>
        <v>22.27556</v>
      </c>
    </row>
    <row r="98">
      <c r="A98" s="3" t="s">
        <v>1055</v>
      </c>
      <c r="B98" s="3" t="s">
        <v>1054</v>
      </c>
      <c r="C98" s="2">
        <v>180.0</v>
      </c>
      <c r="D98" s="2">
        <v>8904.53138222</v>
      </c>
      <c r="E98" s="2">
        <v>1.60100183694</v>
      </c>
      <c r="F98">
        <f>IFERROR(__xludf.DUMMYFUNCTION("FILTER('WholeNMJData-CalcPT-Thresholds'!D:D,'WholeNMJData-CalcPT-Thresholds'!B:B=A98)"),433.69992)</f>
        <v>433.69992</v>
      </c>
      <c r="G98">
        <f t="shared" si="1"/>
        <v>20.53154952</v>
      </c>
      <c r="H98">
        <f>IFERROR(__xludf.DUMMYFUNCTION("FILTER('WholeNMJData-CalcPT-Thresholds'!C:C,'WholeNMJData-CalcPT-Thresholds'!$B:$B=$A98)"),22.27556)</f>
        <v>22.27556</v>
      </c>
    </row>
    <row r="99">
      <c r="A99" s="3" t="s">
        <v>1055</v>
      </c>
      <c r="B99" s="3" t="s">
        <v>1054</v>
      </c>
      <c r="C99" s="2">
        <v>28.0</v>
      </c>
      <c r="D99" s="2">
        <v>3836.81827143</v>
      </c>
      <c r="E99" s="2">
        <v>0.592547636913</v>
      </c>
      <c r="F99">
        <f>IFERROR(__xludf.DUMMYFUNCTION("FILTER('WholeNMJData-CalcPT-Thresholds'!D:D,'WholeNMJData-CalcPT-Thresholds'!B:B=A99)"),433.69992)</f>
        <v>433.69992</v>
      </c>
      <c r="G99">
        <f t="shared" si="1"/>
        <v>8.846711965</v>
      </c>
      <c r="H99">
        <f>IFERROR(__xludf.DUMMYFUNCTION("FILTER('WholeNMJData-CalcPT-Thresholds'!C:C,'WholeNMJData-CalcPT-Thresholds'!$B:$B=$A99)"),22.27556)</f>
        <v>22.27556</v>
      </c>
    </row>
    <row r="100">
      <c r="A100" s="3" t="s">
        <v>1055</v>
      </c>
      <c r="B100" s="3" t="s">
        <v>1054</v>
      </c>
      <c r="C100" s="2">
        <v>20.0</v>
      </c>
      <c r="D100" s="2">
        <v>4406.74398</v>
      </c>
      <c r="E100" s="2">
        <v>0.451556548107</v>
      </c>
      <c r="F100">
        <f>IFERROR(__xludf.DUMMYFUNCTION("FILTER('WholeNMJData-CalcPT-Thresholds'!D:D,'WholeNMJData-CalcPT-Thresholds'!B:B=A100)"),433.69992)</f>
        <v>433.69992</v>
      </c>
      <c r="G100">
        <f t="shared" si="1"/>
        <v>10.16081345</v>
      </c>
      <c r="H100">
        <f>IFERROR(__xludf.DUMMYFUNCTION("FILTER('WholeNMJData-CalcPT-Thresholds'!C:C,'WholeNMJData-CalcPT-Thresholds'!$B:$B=$A100)"),22.27556)</f>
        <v>22.27556</v>
      </c>
    </row>
    <row r="101">
      <c r="A101" s="3" t="s">
        <v>1055</v>
      </c>
      <c r="B101" s="3" t="s">
        <v>1054</v>
      </c>
      <c r="C101" s="2">
        <v>16.0</v>
      </c>
      <c r="D101" s="2">
        <v>5258.994575</v>
      </c>
      <c r="E101" s="2">
        <v>0.525357872232</v>
      </c>
      <c r="F101">
        <f>IFERROR(__xludf.DUMMYFUNCTION("FILTER('WholeNMJData-CalcPT-Thresholds'!D:D,'WholeNMJData-CalcPT-Thresholds'!B:B=A101)"),433.69992)</f>
        <v>433.69992</v>
      </c>
      <c r="G101">
        <f t="shared" si="1"/>
        <v>12.1258832</v>
      </c>
      <c r="H101">
        <f>IFERROR(__xludf.DUMMYFUNCTION("FILTER('WholeNMJData-CalcPT-Thresholds'!C:C,'WholeNMJData-CalcPT-Thresholds'!$B:$B=$A101)"),22.27556)</f>
        <v>22.27556</v>
      </c>
    </row>
    <row r="102">
      <c r="A102" s="3" t="s">
        <v>1055</v>
      </c>
      <c r="B102" s="3" t="s">
        <v>1054</v>
      </c>
      <c r="C102" s="2">
        <v>24.0</v>
      </c>
      <c r="D102" s="2">
        <v>4760.79168333</v>
      </c>
      <c r="E102" s="2">
        <v>0.66422650062</v>
      </c>
      <c r="F102">
        <f>IFERROR(__xludf.DUMMYFUNCTION("FILTER('WholeNMJData-CalcPT-Thresholds'!D:D,'WholeNMJData-CalcPT-Thresholds'!B:B=A102)"),433.69992)</f>
        <v>433.69992</v>
      </c>
      <c r="G102">
        <f t="shared" si="1"/>
        <v>10.97715601</v>
      </c>
      <c r="H102">
        <f>IFERROR(__xludf.DUMMYFUNCTION("FILTER('WholeNMJData-CalcPT-Thresholds'!C:C,'WholeNMJData-CalcPT-Thresholds'!$B:$B=$A102)"),22.27556)</f>
        <v>22.27556</v>
      </c>
    </row>
    <row r="103">
      <c r="A103" s="3" t="s">
        <v>1055</v>
      </c>
      <c r="B103" s="3" t="s">
        <v>1054</v>
      </c>
      <c r="C103" s="2">
        <v>36.0</v>
      </c>
      <c r="D103" s="2">
        <v>5458.04516667</v>
      </c>
      <c r="E103" s="2">
        <v>0.736712719887</v>
      </c>
      <c r="F103">
        <f>IFERROR(__xludf.DUMMYFUNCTION("FILTER('WholeNMJData-CalcPT-Thresholds'!D:D,'WholeNMJData-CalcPT-Thresholds'!B:B=A103)"),433.69992)</f>
        <v>433.69992</v>
      </c>
      <c r="G103">
        <f t="shared" si="1"/>
        <v>12.58484246</v>
      </c>
      <c r="H103">
        <f>IFERROR(__xludf.DUMMYFUNCTION("FILTER('WholeNMJData-CalcPT-Thresholds'!C:C,'WholeNMJData-CalcPT-Thresholds'!$B:$B=$A103)"),22.27556)</f>
        <v>22.27556</v>
      </c>
    </row>
    <row r="104">
      <c r="A104" s="3" t="s">
        <v>1055</v>
      </c>
      <c r="B104" s="3" t="s">
        <v>1054</v>
      </c>
      <c r="C104" s="2">
        <v>16.0</v>
      </c>
      <c r="D104" s="2">
        <v>5749.577925</v>
      </c>
      <c r="E104" s="2">
        <v>0.753460402922</v>
      </c>
      <c r="F104">
        <f>IFERROR(__xludf.DUMMYFUNCTION("FILTER('WholeNMJData-CalcPT-Thresholds'!D:D,'WholeNMJData-CalcPT-Thresholds'!B:B=A104)"),433.69992)</f>
        <v>433.69992</v>
      </c>
      <c r="G104">
        <f t="shared" si="1"/>
        <v>13.2570417</v>
      </c>
      <c r="H104">
        <f>IFERROR(__xludf.DUMMYFUNCTION("FILTER('WholeNMJData-CalcPT-Thresholds'!C:C,'WholeNMJData-CalcPT-Thresholds'!$B:$B=$A104)"),22.27556)</f>
        <v>22.27556</v>
      </c>
    </row>
    <row r="105">
      <c r="A105" s="3" t="s">
        <v>1055</v>
      </c>
      <c r="B105" s="3" t="s">
        <v>1054</v>
      </c>
      <c r="C105" s="2">
        <v>20.0</v>
      </c>
      <c r="D105" s="2">
        <v>6766.4578</v>
      </c>
      <c r="E105" s="2">
        <v>0.267974611472</v>
      </c>
      <c r="F105">
        <f>IFERROR(__xludf.DUMMYFUNCTION("FILTER('WholeNMJData-CalcPT-Thresholds'!D:D,'WholeNMJData-CalcPT-Thresholds'!B:B=A105)"),433.69992)</f>
        <v>433.69992</v>
      </c>
      <c r="G105">
        <f t="shared" si="1"/>
        <v>15.60170405</v>
      </c>
      <c r="H105">
        <f>IFERROR(__xludf.DUMMYFUNCTION("FILTER('WholeNMJData-CalcPT-Thresholds'!C:C,'WholeNMJData-CalcPT-Thresholds'!$B:$B=$A105)"),22.27556)</f>
        <v>22.27556</v>
      </c>
    </row>
    <row r="106">
      <c r="A106" s="3" t="s">
        <v>1055</v>
      </c>
      <c r="B106" s="3" t="s">
        <v>1054</v>
      </c>
      <c r="C106" s="2">
        <v>20.0</v>
      </c>
      <c r="D106" s="2">
        <v>5637.82624</v>
      </c>
      <c r="E106" s="2">
        <v>0.421630358725</v>
      </c>
      <c r="F106">
        <f>IFERROR(__xludf.DUMMYFUNCTION("FILTER('WholeNMJData-CalcPT-Thresholds'!D:D,'WholeNMJData-CalcPT-Thresholds'!B:B=A106)"),433.69992)</f>
        <v>433.69992</v>
      </c>
      <c r="G106">
        <f t="shared" si="1"/>
        <v>12.99937118</v>
      </c>
      <c r="H106">
        <f>IFERROR(__xludf.DUMMYFUNCTION("FILTER('WholeNMJData-CalcPT-Thresholds'!C:C,'WholeNMJData-CalcPT-Thresholds'!$B:$B=$A106)"),22.27556)</f>
        <v>22.27556</v>
      </c>
    </row>
    <row r="107">
      <c r="A107" s="3" t="s">
        <v>1055</v>
      </c>
      <c r="B107" s="3" t="s">
        <v>1054</v>
      </c>
      <c r="C107" s="2">
        <v>16.0</v>
      </c>
      <c r="D107" s="2">
        <v>4681.735675</v>
      </c>
      <c r="E107" s="2">
        <v>0.405984197303</v>
      </c>
      <c r="F107">
        <f>IFERROR(__xludf.DUMMYFUNCTION("FILTER('WholeNMJData-CalcPT-Thresholds'!D:D,'WholeNMJData-CalcPT-Thresholds'!B:B=A107)"),433.69992)</f>
        <v>433.69992</v>
      </c>
      <c r="G107">
        <f t="shared" si="1"/>
        <v>10.79487327</v>
      </c>
      <c r="H107">
        <f>IFERROR(__xludf.DUMMYFUNCTION("FILTER('WholeNMJData-CalcPT-Thresholds'!C:C,'WholeNMJData-CalcPT-Thresholds'!$B:$B=$A107)"),22.27556)</f>
        <v>22.27556</v>
      </c>
    </row>
    <row r="108">
      <c r="A108" s="3" t="s">
        <v>1055</v>
      </c>
      <c r="B108" s="3" t="s">
        <v>1054</v>
      </c>
      <c r="C108" s="2">
        <v>40.0</v>
      </c>
      <c r="D108" s="2">
        <v>5121.63436</v>
      </c>
      <c r="E108" s="2">
        <v>0.628057232106</v>
      </c>
      <c r="F108">
        <f>IFERROR(__xludf.DUMMYFUNCTION("FILTER('WholeNMJData-CalcPT-Thresholds'!D:D,'WholeNMJData-CalcPT-Thresholds'!B:B=A108)"),433.69992)</f>
        <v>433.69992</v>
      </c>
      <c r="G108">
        <f t="shared" si="1"/>
        <v>11.80916602</v>
      </c>
      <c r="H108">
        <f>IFERROR(__xludf.DUMMYFUNCTION("FILTER('WholeNMJData-CalcPT-Thresholds'!C:C,'WholeNMJData-CalcPT-Thresholds'!$B:$B=$A108)"),22.27556)</f>
        <v>22.27556</v>
      </c>
    </row>
    <row r="109">
      <c r="A109" s="3" t="s">
        <v>1055</v>
      </c>
      <c r="B109" s="3" t="s">
        <v>1054</v>
      </c>
      <c r="C109" s="2">
        <v>28.0</v>
      </c>
      <c r="D109" s="2">
        <v>4553.3892</v>
      </c>
      <c r="E109" s="2">
        <v>0.682059640322</v>
      </c>
      <c r="F109">
        <f>IFERROR(__xludf.DUMMYFUNCTION("FILTER('WholeNMJData-CalcPT-Thresholds'!D:D,'WholeNMJData-CalcPT-Thresholds'!B:B=A109)"),433.69992)</f>
        <v>433.69992</v>
      </c>
      <c r="G109">
        <f t="shared" si="1"/>
        <v>10.49893945</v>
      </c>
      <c r="H109">
        <f>IFERROR(__xludf.DUMMYFUNCTION("FILTER('WholeNMJData-CalcPT-Thresholds'!C:C,'WholeNMJData-CalcPT-Thresholds'!$B:$B=$A109)"),22.27556)</f>
        <v>22.27556</v>
      </c>
    </row>
    <row r="110">
      <c r="A110" s="3" t="s">
        <v>1055</v>
      </c>
      <c r="B110" s="3" t="s">
        <v>1054</v>
      </c>
      <c r="C110" s="2">
        <v>104.0</v>
      </c>
      <c r="D110" s="2">
        <v>14420.3289885</v>
      </c>
      <c r="E110" s="2">
        <v>1.00696617335</v>
      </c>
      <c r="F110">
        <f>IFERROR(__xludf.DUMMYFUNCTION("FILTER('WholeNMJData-CalcPT-Thresholds'!D:D,'WholeNMJData-CalcPT-Thresholds'!B:B=A110)"),433.69992)</f>
        <v>433.69992</v>
      </c>
      <c r="G110">
        <f t="shared" si="1"/>
        <v>33.24955418</v>
      </c>
      <c r="H110">
        <f>IFERROR(__xludf.DUMMYFUNCTION("FILTER('WholeNMJData-CalcPT-Thresholds'!C:C,'WholeNMJData-CalcPT-Thresholds'!$B:$B=$A110)"),22.27556)</f>
        <v>22.27556</v>
      </c>
    </row>
    <row r="111">
      <c r="A111" s="3" t="s">
        <v>1055</v>
      </c>
      <c r="B111" s="3" t="s">
        <v>1054</v>
      </c>
      <c r="C111" s="2">
        <v>24.0</v>
      </c>
      <c r="D111" s="2">
        <v>5852.5151</v>
      </c>
      <c r="E111" s="2">
        <v>0.670076579555</v>
      </c>
      <c r="F111">
        <f>IFERROR(__xludf.DUMMYFUNCTION("FILTER('WholeNMJData-CalcPT-Thresholds'!D:D,'WholeNMJData-CalcPT-Thresholds'!B:B=A111)"),433.69992)</f>
        <v>433.69992</v>
      </c>
      <c r="G111">
        <f t="shared" si="1"/>
        <v>13.49438824</v>
      </c>
      <c r="H111">
        <f>IFERROR(__xludf.DUMMYFUNCTION("FILTER('WholeNMJData-CalcPT-Thresholds'!C:C,'WholeNMJData-CalcPT-Thresholds'!$B:$B=$A111)"),22.27556)</f>
        <v>22.27556</v>
      </c>
    </row>
    <row r="112">
      <c r="A112" s="3" t="s">
        <v>1055</v>
      </c>
      <c r="B112" s="3" t="s">
        <v>1054</v>
      </c>
      <c r="C112" s="2">
        <v>72.0</v>
      </c>
      <c r="D112" s="2">
        <v>8607.09105556</v>
      </c>
      <c r="E112" s="2">
        <v>1.37408189639</v>
      </c>
      <c r="F112">
        <f>IFERROR(__xludf.DUMMYFUNCTION("FILTER('WholeNMJData-CalcPT-Thresholds'!D:D,'WholeNMJData-CalcPT-Thresholds'!B:B=A112)"),433.69992)</f>
        <v>433.69992</v>
      </c>
      <c r="G112">
        <f t="shared" si="1"/>
        <v>19.84572894</v>
      </c>
      <c r="H112">
        <f>IFERROR(__xludf.DUMMYFUNCTION("FILTER('WholeNMJData-CalcPT-Thresholds'!C:C,'WholeNMJData-CalcPT-Thresholds'!$B:$B=$A112)"),22.27556)</f>
        <v>22.27556</v>
      </c>
    </row>
    <row r="113">
      <c r="A113" s="3" t="s">
        <v>1055</v>
      </c>
      <c r="B113" s="3" t="s">
        <v>1054</v>
      </c>
      <c r="C113" s="2">
        <v>16.0</v>
      </c>
      <c r="D113" s="2">
        <v>4912.65905</v>
      </c>
      <c r="E113" s="2">
        <v>0.437748066396</v>
      </c>
      <c r="F113">
        <f>IFERROR(__xludf.DUMMYFUNCTION("FILTER('WholeNMJData-CalcPT-Thresholds'!D:D,'WholeNMJData-CalcPT-Thresholds'!B:B=A113)"),433.69992)</f>
        <v>433.69992</v>
      </c>
      <c r="G113">
        <f t="shared" si="1"/>
        <v>11.32732293</v>
      </c>
      <c r="H113">
        <f>IFERROR(__xludf.DUMMYFUNCTION("FILTER('WholeNMJData-CalcPT-Thresholds'!C:C,'WholeNMJData-CalcPT-Thresholds'!$B:$B=$A113)"),22.27556)</f>
        <v>22.27556</v>
      </c>
    </row>
    <row r="114">
      <c r="A114" s="3" t="s">
        <v>1055</v>
      </c>
      <c r="B114" s="3" t="s">
        <v>1054</v>
      </c>
      <c r="C114" s="2">
        <v>36.0</v>
      </c>
      <c r="D114" s="2">
        <v>5996.80497778</v>
      </c>
      <c r="E114" s="2">
        <v>0.709466993802</v>
      </c>
      <c r="F114">
        <f>IFERROR(__xludf.DUMMYFUNCTION("FILTER('WholeNMJData-CalcPT-Thresholds'!D:D,'WholeNMJData-CalcPT-Thresholds'!B:B=A114)"),433.69992)</f>
        <v>433.69992</v>
      </c>
      <c r="G114">
        <f t="shared" si="1"/>
        <v>13.82708343</v>
      </c>
      <c r="H114">
        <f>IFERROR(__xludf.DUMMYFUNCTION("FILTER('WholeNMJData-CalcPT-Thresholds'!C:C,'WholeNMJData-CalcPT-Thresholds'!$B:$B=$A114)"),22.27556)</f>
        <v>22.27556</v>
      </c>
    </row>
    <row r="115">
      <c r="A115" s="3" t="s">
        <v>1055</v>
      </c>
      <c r="B115" s="3" t="s">
        <v>1054</v>
      </c>
      <c r="C115" s="2">
        <v>16.0</v>
      </c>
      <c r="D115" s="2">
        <v>4485.270475</v>
      </c>
      <c r="E115" s="2">
        <v>0.307479450278</v>
      </c>
      <c r="F115">
        <f>IFERROR(__xludf.DUMMYFUNCTION("FILTER('WholeNMJData-CalcPT-Thresholds'!D:D,'WholeNMJData-CalcPT-Thresholds'!B:B=A115)"),433.69992)</f>
        <v>433.69992</v>
      </c>
      <c r="G115">
        <f t="shared" si="1"/>
        <v>10.34187526</v>
      </c>
      <c r="H115">
        <f>IFERROR(__xludf.DUMMYFUNCTION("FILTER('WholeNMJData-CalcPT-Thresholds'!C:C,'WholeNMJData-CalcPT-Thresholds'!$B:$B=$A115)"),22.27556)</f>
        <v>22.27556</v>
      </c>
    </row>
    <row r="116">
      <c r="A116" s="3" t="s">
        <v>1055</v>
      </c>
      <c r="B116" s="3" t="s">
        <v>1054</v>
      </c>
      <c r="C116" s="2">
        <v>20.0</v>
      </c>
      <c r="D116" s="2">
        <v>5311.47946</v>
      </c>
      <c r="E116" s="2">
        <v>0.717341058869</v>
      </c>
      <c r="F116">
        <f>IFERROR(__xludf.DUMMYFUNCTION("FILTER('WholeNMJData-CalcPT-Thresholds'!D:D,'WholeNMJData-CalcPT-Thresholds'!B:B=A116)"),433.69992)</f>
        <v>433.69992</v>
      </c>
      <c r="G116">
        <f t="shared" si="1"/>
        <v>12.24689979</v>
      </c>
      <c r="H116">
        <f>IFERROR(__xludf.DUMMYFUNCTION("FILTER('WholeNMJData-CalcPT-Thresholds'!C:C,'WholeNMJData-CalcPT-Thresholds'!$B:$B=$A116)"),22.27556)</f>
        <v>22.27556</v>
      </c>
    </row>
    <row r="117">
      <c r="A117" s="3" t="s">
        <v>1055</v>
      </c>
      <c r="B117" s="3" t="s">
        <v>1054</v>
      </c>
      <c r="C117" s="2">
        <v>80.0</v>
      </c>
      <c r="D117" s="2">
        <v>11760.524305</v>
      </c>
      <c r="E117" s="2">
        <v>1.02015352282</v>
      </c>
      <c r="F117">
        <f>IFERROR(__xludf.DUMMYFUNCTION("FILTER('WholeNMJData-CalcPT-Thresholds'!D:D,'WholeNMJData-CalcPT-Thresholds'!B:B=A117)"),433.69992)</f>
        <v>433.69992</v>
      </c>
      <c r="G117">
        <f t="shared" si="1"/>
        <v>27.11673155</v>
      </c>
      <c r="H117">
        <f>IFERROR(__xludf.DUMMYFUNCTION("FILTER('WholeNMJData-CalcPT-Thresholds'!C:C,'WholeNMJData-CalcPT-Thresholds'!$B:$B=$A117)"),22.27556)</f>
        <v>22.27556</v>
      </c>
    </row>
    <row r="118">
      <c r="A118" s="3" t="s">
        <v>1055</v>
      </c>
      <c r="B118" s="3" t="s">
        <v>1054</v>
      </c>
      <c r="C118" s="2">
        <v>64.0</v>
      </c>
      <c r="D118" s="2">
        <v>8796.3175375</v>
      </c>
      <c r="E118" s="2">
        <v>0.746752191698</v>
      </c>
      <c r="F118">
        <f>IFERROR(__xludf.DUMMYFUNCTION("FILTER('WholeNMJData-CalcPT-Thresholds'!D:D,'WholeNMJData-CalcPT-Thresholds'!B:B=A118)"),433.69992)</f>
        <v>433.69992</v>
      </c>
      <c r="G118">
        <f t="shared" si="1"/>
        <v>20.28203634</v>
      </c>
      <c r="H118">
        <f>IFERROR(__xludf.DUMMYFUNCTION("FILTER('WholeNMJData-CalcPT-Thresholds'!C:C,'WholeNMJData-CalcPT-Thresholds'!$B:$B=$A118)"),22.27556)</f>
        <v>22.27556</v>
      </c>
    </row>
    <row r="119">
      <c r="A119" s="3" t="s">
        <v>1055</v>
      </c>
      <c r="B119" s="3" t="s">
        <v>1054</v>
      </c>
      <c r="C119" s="2">
        <v>36.0</v>
      </c>
      <c r="D119" s="2">
        <v>9210.88886667</v>
      </c>
      <c r="E119" s="2">
        <v>0.789580094308</v>
      </c>
      <c r="F119">
        <f>IFERROR(__xludf.DUMMYFUNCTION("FILTER('WholeNMJData-CalcPT-Thresholds'!D:D,'WholeNMJData-CalcPT-Thresholds'!B:B=A119)"),433.69992)</f>
        <v>433.69992</v>
      </c>
      <c r="G119">
        <f t="shared" si="1"/>
        <v>21.23793075</v>
      </c>
      <c r="H119">
        <f>IFERROR(__xludf.DUMMYFUNCTION("FILTER('WholeNMJData-CalcPT-Thresholds'!C:C,'WholeNMJData-CalcPT-Thresholds'!$B:$B=$A119)"),22.27556)</f>
        <v>22.27556</v>
      </c>
    </row>
    <row r="120">
      <c r="A120" s="3" t="s">
        <v>1055</v>
      </c>
      <c r="B120" s="3" t="s">
        <v>1054</v>
      </c>
      <c r="C120" s="2">
        <v>16.0</v>
      </c>
      <c r="D120" s="2">
        <v>4120.019875</v>
      </c>
      <c r="E120" s="2">
        <v>0.301326653188</v>
      </c>
      <c r="F120">
        <f>IFERROR(__xludf.DUMMYFUNCTION("FILTER('WholeNMJData-CalcPT-Thresholds'!D:D,'WholeNMJData-CalcPT-Thresholds'!B:B=A120)"),433.69992)</f>
        <v>433.69992</v>
      </c>
      <c r="G120">
        <f t="shared" si="1"/>
        <v>9.499701718</v>
      </c>
      <c r="H120">
        <f>IFERROR(__xludf.DUMMYFUNCTION("FILTER('WholeNMJData-CalcPT-Thresholds'!C:C,'WholeNMJData-CalcPT-Thresholds'!$B:$B=$A120)"),22.27556)</f>
        <v>22.27556</v>
      </c>
    </row>
    <row r="121">
      <c r="A121" s="3" t="s">
        <v>1055</v>
      </c>
      <c r="B121" s="3" t="s">
        <v>1054</v>
      </c>
      <c r="C121" s="2">
        <v>88.0</v>
      </c>
      <c r="D121" s="2">
        <v>7709.45553636</v>
      </c>
      <c r="E121" s="2">
        <v>1.39038118184</v>
      </c>
      <c r="F121">
        <f>IFERROR(__xludf.DUMMYFUNCTION("FILTER('WholeNMJData-CalcPT-Thresholds'!D:D,'WholeNMJData-CalcPT-Thresholds'!B:B=A121)"),433.69992)</f>
        <v>433.69992</v>
      </c>
      <c r="G121">
        <f t="shared" si="1"/>
        <v>17.77601328</v>
      </c>
      <c r="H121">
        <f>IFERROR(__xludf.DUMMYFUNCTION("FILTER('WholeNMJData-CalcPT-Thresholds'!C:C,'WholeNMJData-CalcPT-Thresholds'!$B:$B=$A121)"),22.27556)</f>
        <v>22.27556</v>
      </c>
    </row>
    <row r="122">
      <c r="A122" s="3" t="s">
        <v>1055</v>
      </c>
      <c r="B122" s="3" t="s">
        <v>1054</v>
      </c>
      <c r="C122" s="2">
        <v>88.0</v>
      </c>
      <c r="D122" s="2">
        <v>8347.92685</v>
      </c>
      <c r="E122" s="2">
        <v>1.92274092579</v>
      </c>
      <c r="F122">
        <f>IFERROR(__xludf.DUMMYFUNCTION("FILTER('WholeNMJData-CalcPT-Thresholds'!D:D,'WholeNMJData-CalcPT-Thresholds'!B:B=A122)"),433.69992)</f>
        <v>433.69992</v>
      </c>
      <c r="G122">
        <f t="shared" si="1"/>
        <v>19.24816322</v>
      </c>
      <c r="H122">
        <f>IFERROR(__xludf.DUMMYFUNCTION("FILTER('WholeNMJData-CalcPT-Thresholds'!C:C,'WholeNMJData-CalcPT-Thresholds'!$B:$B=$A122)"),22.27556)</f>
        <v>22.27556</v>
      </c>
    </row>
    <row r="123">
      <c r="A123" s="3" t="s">
        <v>1055</v>
      </c>
      <c r="B123" s="3" t="s">
        <v>1054</v>
      </c>
      <c r="C123" s="2">
        <v>76.0</v>
      </c>
      <c r="D123" s="2">
        <v>8067.75268421</v>
      </c>
      <c r="E123" s="2">
        <v>1.02839575341</v>
      </c>
      <c r="F123">
        <f>IFERROR(__xludf.DUMMYFUNCTION("FILTER('WholeNMJData-CalcPT-Thresholds'!D:D,'WholeNMJData-CalcPT-Thresholds'!B:B=A123)"),433.69992)</f>
        <v>433.69992</v>
      </c>
      <c r="G123">
        <f t="shared" si="1"/>
        <v>18.60215396</v>
      </c>
      <c r="H123">
        <f>IFERROR(__xludf.DUMMYFUNCTION("FILTER('WholeNMJData-CalcPT-Thresholds'!C:C,'WholeNMJData-CalcPT-Thresholds'!$B:$B=$A123)"),22.27556)</f>
        <v>22.27556</v>
      </c>
    </row>
    <row r="124">
      <c r="A124" s="3" t="s">
        <v>1055</v>
      </c>
      <c r="B124" s="3" t="s">
        <v>1054</v>
      </c>
      <c r="C124" s="2">
        <v>52.0</v>
      </c>
      <c r="D124" s="2">
        <v>8386.28693077</v>
      </c>
      <c r="E124" s="2">
        <v>1.26548666741</v>
      </c>
      <c r="F124">
        <f>IFERROR(__xludf.DUMMYFUNCTION("FILTER('WholeNMJData-CalcPT-Thresholds'!D:D,'WholeNMJData-CalcPT-Thresholds'!B:B=A124)"),433.69992)</f>
        <v>433.69992</v>
      </c>
      <c r="G124">
        <f t="shared" si="1"/>
        <v>19.33661166</v>
      </c>
      <c r="H124">
        <f>IFERROR(__xludf.DUMMYFUNCTION("FILTER('WholeNMJData-CalcPT-Thresholds'!C:C,'WholeNMJData-CalcPT-Thresholds'!$B:$B=$A124)"),22.27556)</f>
        <v>22.27556</v>
      </c>
    </row>
    <row r="125">
      <c r="A125" s="3" t="s">
        <v>1055</v>
      </c>
      <c r="B125" s="3" t="s">
        <v>1054</v>
      </c>
      <c r="C125" s="2">
        <v>80.0</v>
      </c>
      <c r="D125" s="2">
        <v>7005.02745</v>
      </c>
      <c r="E125" s="2">
        <v>0.74445295714</v>
      </c>
      <c r="F125">
        <f>IFERROR(__xludf.DUMMYFUNCTION("FILTER('WholeNMJData-CalcPT-Thresholds'!D:D,'WholeNMJData-CalcPT-Thresholds'!B:B=A125)"),433.69992)</f>
        <v>433.69992</v>
      </c>
      <c r="G125">
        <f t="shared" si="1"/>
        <v>16.15178405</v>
      </c>
      <c r="H125">
        <f>IFERROR(__xludf.DUMMYFUNCTION("FILTER('WholeNMJData-CalcPT-Thresholds'!C:C,'WholeNMJData-CalcPT-Thresholds'!$B:$B=$A125)"),22.27556)</f>
        <v>22.27556</v>
      </c>
    </row>
    <row r="126">
      <c r="A126" s="3" t="s">
        <v>1055</v>
      </c>
      <c r="B126" s="3" t="s">
        <v>1054</v>
      </c>
      <c r="C126" s="2">
        <v>68.0</v>
      </c>
      <c r="D126" s="2">
        <v>6880.50603529</v>
      </c>
      <c r="E126" s="2">
        <v>0.691404974517</v>
      </c>
      <c r="F126">
        <f>IFERROR(__xludf.DUMMYFUNCTION("FILTER('WholeNMJData-CalcPT-Thresholds'!D:D,'WholeNMJData-CalcPT-Thresholds'!B:B=A126)"),433.69992)</f>
        <v>433.69992</v>
      </c>
      <c r="G126">
        <f t="shared" si="1"/>
        <v>15.86466983</v>
      </c>
      <c r="H126">
        <f>IFERROR(__xludf.DUMMYFUNCTION("FILTER('WholeNMJData-CalcPT-Thresholds'!C:C,'WholeNMJData-CalcPT-Thresholds'!$B:$B=$A126)"),22.27556)</f>
        <v>22.27556</v>
      </c>
    </row>
    <row r="127">
      <c r="A127" s="3" t="s">
        <v>1055</v>
      </c>
      <c r="B127" s="3" t="s">
        <v>1054</v>
      </c>
      <c r="C127" s="2">
        <v>16.0</v>
      </c>
      <c r="D127" s="2">
        <v>4486.47885</v>
      </c>
      <c r="E127" s="2">
        <v>0.294333004601</v>
      </c>
      <c r="F127">
        <f>IFERROR(__xludf.DUMMYFUNCTION("FILTER('WholeNMJData-CalcPT-Thresholds'!D:D,'WholeNMJData-CalcPT-Thresholds'!B:B=A127)"),433.69992)</f>
        <v>433.69992</v>
      </c>
      <c r="G127">
        <f t="shared" si="1"/>
        <v>10.34466147</v>
      </c>
      <c r="H127">
        <f>IFERROR(__xludf.DUMMYFUNCTION("FILTER('WholeNMJData-CalcPT-Thresholds'!C:C,'WholeNMJData-CalcPT-Thresholds'!$B:$B=$A127)"),22.27556)</f>
        <v>22.27556</v>
      </c>
    </row>
    <row r="128">
      <c r="A128" s="3" t="s">
        <v>1055</v>
      </c>
      <c r="B128" s="3" t="s">
        <v>1054</v>
      </c>
      <c r="C128" s="2">
        <v>16.0</v>
      </c>
      <c r="D128" s="2">
        <v>5150.1356</v>
      </c>
      <c r="E128" s="2">
        <v>0.761526939213</v>
      </c>
      <c r="F128">
        <f>IFERROR(__xludf.DUMMYFUNCTION("FILTER('WholeNMJData-CalcPT-Thresholds'!D:D,'WholeNMJData-CalcPT-Thresholds'!B:B=A128)"),433.69992)</f>
        <v>433.69992</v>
      </c>
      <c r="G128">
        <f t="shared" si="1"/>
        <v>11.87488252</v>
      </c>
      <c r="H128">
        <f>IFERROR(__xludf.DUMMYFUNCTION("FILTER('WholeNMJData-CalcPT-Thresholds'!C:C,'WholeNMJData-CalcPT-Thresholds'!$B:$B=$A128)"),22.27556)</f>
        <v>22.27556</v>
      </c>
    </row>
    <row r="129">
      <c r="A129" s="3" t="s">
        <v>1055</v>
      </c>
      <c r="B129" s="3" t="s">
        <v>1054</v>
      </c>
      <c r="C129" s="2">
        <v>16.0</v>
      </c>
      <c r="D129" s="2">
        <v>5036.335525</v>
      </c>
      <c r="E129" s="2">
        <v>0.506483689845</v>
      </c>
      <c r="F129">
        <f>IFERROR(__xludf.DUMMYFUNCTION("FILTER('WholeNMJData-CalcPT-Thresholds'!D:D,'WholeNMJData-CalcPT-Thresholds'!B:B=A129)"),433.69992)</f>
        <v>433.69992</v>
      </c>
      <c r="G129">
        <f t="shared" si="1"/>
        <v>11.61248894</v>
      </c>
      <c r="H129">
        <f>IFERROR(__xludf.DUMMYFUNCTION("FILTER('WholeNMJData-CalcPT-Thresholds'!C:C,'WholeNMJData-CalcPT-Thresholds'!$B:$B=$A129)"),22.27556)</f>
        <v>22.27556</v>
      </c>
    </row>
    <row r="130">
      <c r="A130" s="3" t="s">
        <v>1055</v>
      </c>
      <c r="B130" s="3" t="s">
        <v>1054</v>
      </c>
      <c r="C130" s="2">
        <v>44.0</v>
      </c>
      <c r="D130" s="2">
        <v>5858.23790909</v>
      </c>
      <c r="E130" s="2">
        <v>0.683846569936</v>
      </c>
      <c r="F130">
        <f>IFERROR(__xludf.DUMMYFUNCTION("FILTER('WholeNMJData-CalcPT-Thresholds'!D:D,'WholeNMJData-CalcPT-Thresholds'!B:B=A130)"),433.69992)</f>
        <v>433.69992</v>
      </c>
      <c r="G130">
        <f t="shared" si="1"/>
        <v>13.50758356</v>
      </c>
      <c r="H130">
        <f>IFERROR(__xludf.DUMMYFUNCTION("FILTER('WholeNMJData-CalcPT-Thresholds'!C:C,'WholeNMJData-CalcPT-Thresholds'!$B:$B=$A130)"),22.27556)</f>
        <v>22.27556</v>
      </c>
    </row>
    <row r="131">
      <c r="A131" s="3" t="s">
        <v>1055</v>
      </c>
      <c r="B131" s="3" t="s">
        <v>1054</v>
      </c>
      <c r="C131" s="2">
        <v>52.0</v>
      </c>
      <c r="D131" s="2">
        <v>5920.96308462</v>
      </c>
      <c r="E131" s="2">
        <v>0.977333774473</v>
      </c>
      <c r="F131">
        <f>IFERROR(__xludf.DUMMYFUNCTION("FILTER('WholeNMJData-CalcPT-Thresholds'!D:D,'WholeNMJData-CalcPT-Thresholds'!B:B=A131)"),433.69992)</f>
        <v>433.69992</v>
      </c>
      <c r="G131">
        <f t="shared" si="1"/>
        <v>13.65221161</v>
      </c>
      <c r="H131">
        <f>IFERROR(__xludf.DUMMYFUNCTION("FILTER('WholeNMJData-CalcPT-Thresholds'!C:C,'WholeNMJData-CalcPT-Thresholds'!$B:$B=$A131)"),22.27556)</f>
        <v>22.27556</v>
      </c>
    </row>
    <row r="132">
      <c r="A132" s="3" t="s">
        <v>1055</v>
      </c>
      <c r="B132" s="3" t="s">
        <v>1054</v>
      </c>
      <c r="C132" s="2">
        <v>52.0</v>
      </c>
      <c r="D132" s="2">
        <v>7045.48793846</v>
      </c>
      <c r="E132" s="2">
        <v>0.627145194001</v>
      </c>
      <c r="F132">
        <f>IFERROR(__xludf.DUMMYFUNCTION("FILTER('WholeNMJData-CalcPT-Thresholds'!D:D,'WholeNMJData-CalcPT-Thresholds'!B:B=A132)"),433.69992)</f>
        <v>433.69992</v>
      </c>
      <c r="G132">
        <f t="shared" si="1"/>
        <v>16.24507549</v>
      </c>
      <c r="H132">
        <f>IFERROR(__xludf.DUMMYFUNCTION("FILTER('WholeNMJData-CalcPT-Thresholds'!C:C,'WholeNMJData-CalcPT-Thresholds'!$B:$B=$A132)"),22.27556)</f>
        <v>22.27556</v>
      </c>
    </row>
    <row r="133">
      <c r="A133" s="3" t="s">
        <v>1055</v>
      </c>
      <c r="B133" s="3" t="s">
        <v>1054</v>
      </c>
      <c r="C133" s="2">
        <v>28.0</v>
      </c>
      <c r="D133" s="2">
        <v>5034.63081429</v>
      </c>
      <c r="E133" s="2">
        <v>0.758962263759</v>
      </c>
      <c r="F133">
        <f>IFERROR(__xludf.DUMMYFUNCTION("FILTER('WholeNMJData-CalcPT-Thresholds'!D:D,'WholeNMJData-CalcPT-Thresholds'!B:B=A133)"),433.69992)</f>
        <v>433.69992</v>
      </c>
      <c r="G133">
        <f t="shared" si="1"/>
        <v>11.60855832</v>
      </c>
      <c r="H133">
        <f>IFERROR(__xludf.DUMMYFUNCTION("FILTER('WholeNMJData-CalcPT-Thresholds'!C:C,'WholeNMJData-CalcPT-Thresholds'!$B:$B=$A133)"),22.27556)</f>
        <v>22.27556</v>
      </c>
    </row>
    <row r="134">
      <c r="A134" s="3" t="s">
        <v>1055</v>
      </c>
      <c r="B134" s="3" t="s">
        <v>1054</v>
      </c>
      <c r="C134" s="2">
        <v>28.0</v>
      </c>
      <c r="D134" s="2">
        <v>5384.5177</v>
      </c>
      <c r="E134" s="2">
        <v>0.643876163691</v>
      </c>
      <c r="F134">
        <f>IFERROR(__xludf.DUMMYFUNCTION("FILTER('WholeNMJData-CalcPT-Thresholds'!D:D,'WholeNMJData-CalcPT-Thresholds'!B:B=A134)"),433.69992)</f>
        <v>433.69992</v>
      </c>
      <c r="G134">
        <f t="shared" si="1"/>
        <v>12.41530711</v>
      </c>
      <c r="H134">
        <f>IFERROR(__xludf.DUMMYFUNCTION("FILTER('WholeNMJData-CalcPT-Thresholds'!C:C,'WholeNMJData-CalcPT-Thresholds'!$B:$B=$A134)"),22.27556)</f>
        <v>22.27556</v>
      </c>
    </row>
    <row r="135">
      <c r="A135" s="3" t="s">
        <v>1055</v>
      </c>
      <c r="B135" s="3" t="s">
        <v>1054</v>
      </c>
      <c r="C135" s="2">
        <v>36.0</v>
      </c>
      <c r="D135" s="2">
        <v>5784.51425556</v>
      </c>
      <c r="E135" s="2">
        <v>0.651807901827</v>
      </c>
      <c r="F135">
        <f>IFERROR(__xludf.DUMMYFUNCTION("FILTER('WholeNMJData-CalcPT-Thresholds'!D:D,'WholeNMJData-CalcPT-Thresholds'!B:B=A135)"),433.69992)</f>
        <v>433.69992</v>
      </c>
      <c r="G135">
        <f t="shared" si="1"/>
        <v>13.33759586</v>
      </c>
      <c r="H135">
        <f>IFERROR(__xludf.DUMMYFUNCTION("FILTER('WholeNMJData-CalcPT-Thresholds'!C:C,'WholeNMJData-CalcPT-Thresholds'!$B:$B=$A135)"),22.27556)</f>
        <v>22.27556</v>
      </c>
    </row>
    <row r="136">
      <c r="A136" s="3" t="s">
        <v>1055</v>
      </c>
      <c r="B136" s="3" t="s">
        <v>1054</v>
      </c>
      <c r="C136" s="2">
        <v>32.0</v>
      </c>
      <c r="D136" s="2">
        <v>6220.40505</v>
      </c>
      <c r="E136" s="2">
        <v>0.704334631713</v>
      </c>
      <c r="F136">
        <f>IFERROR(__xludf.DUMMYFUNCTION("FILTER('WholeNMJData-CalcPT-Thresholds'!D:D,'WholeNMJData-CalcPT-Thresholds'!B:B=A136)"),433.69992)</f>
        <v>433.69992</v>
      </c>
      <c r="G136">
        <f t="shared" si="1"/>
        <v>14.34264745</v>
      </c>
      <c r="H136">
        <f>IFERROR(__xludf.DUMMYFUNCTION("FILTER('WholeNMJData-CalcPT-Thresholds'!C:C,'WholeNMJData-CalcPT-Thresholds'!$B:$B=$A136)"),22.27556)</f>
        <v>22.27556</v>
      </c>
    </row>
    <row r="137">
      <c r="A137" s="3" t="s">
        <v>1055</v>
      </c>
      <c r="B137" s="3" t="s">
        <v>1054</v>
      </c>
      <c r="C137" s="2">
        <v>36.0</v>
      </c>
      <c r="D137" s="2">
        <v>5525.50177778</v>
      </c>
      <c r="E137" s="2">
        <v>0.87767294176</v>
      </c>
      <c r="F137">
        <f>IFERROR(__xludf.DUMMYFUNCTION("FILTER('WholeNMJData-CalcPT-Thresholds'!D:D,'WholeNMJData-CalcPT-Thresholds'!B:B=A137)"),433.69992)</f>
        <v>433.69992</v>
      </c>
      <c r="G137">
        <f t="shared" si="1"/>
        <v>12.74037998</v>
      </c>
      <c r="H137">
        <f>IFERROR(__xludf.DUMMYFUNCTION("FILTER('WholeNMJData-CalcPT-Thresholds'!C:C,'WholeNMJData-CalcPT-Thresholds'!$B:$B=$A137)"),22.27556)</f>
        <v>22.27556</v>
      </c>
    </row>
    <row r="138">
      <c r="A138" s="3" t="s">
        <v>1055</v>
      </c>
      <c r="B138" s="3" t="s">
        <v>1054</v>
      </c>
      <c r="C138" s="2">
        <v>100.0</v>
      </c>
      <c r="D138" s="2">
        <v>8797.331784</v>
      </c>
      <c r="E138" s="2">
        <v>1.02543680533</v>
      </c>
      <c r="F138">
        <f>IFERROR(__xludf.DUMMYFUNCTION("FILTER('WholeNMJData-CalcPT-Thresholds'!D:D,'WholeNMJData-CalcPT-Thresholds'!B:B=A138)"),433.69992)</f>
        <v>433.69992</v>
      </c>
      <c r="G138">
        <f t="shared" si="1"/>
        <v>20.28437493</v>
      </c>
      <c r="H138">
        <f>IFERROR(__xludf.DUMMYFUNCTION("FILTER('WholeNMJData-CalcPT-Thresholds'!C:C,'WholeNMJData-CalcPT-Thresholds'!$B:$B=$A138)"),22.27556)</f>
        <v>22.27556</v>
      </c>
    </row>
    <row r="139">
      <c r="A139" s="3" t="s">
        <v>1055</v>
      </c>
      <c r="B139" s="3" t="s">
        <v>1054</v>
      </c>
      <c r="C139" s="2">
        <v>20.0</v>
      </c>
      <c r="D139" s="2">
        <v>5037.88504</v>
      </c>
      <c r="E139" s="2">
        <v>0.381313266331</v>
      </c>
      <c r="F139">
        <f>IFERROR(__xludf.DUMMYFUNCTION("FILTER('WholeNMJData-CalcPT-Thresholds'!D:D,'WholeNMJData-CalcPT-Thresholds'!B:B=A139)"),433.69992)</f>
        <v>433.69992</v>
      </c>
      <c r="G139">
        <f t="shared" si="1"/>
        <v>11.61606172</v>
      </c>
      <c r="H139">
        <f>IFERROR(__xludf.DUMMYFUNCTION("FILTER('WholeNMJData-CalcPT-Thresholds'!C:C,'WholeNMJData-CalcPT-Thresholds'!$B:$B=$A139)"),22.27556)</f>
        <v>22.27556</v>
      </c>
    </row>
    <row r="140">
      <c r="A140" s="3" t="s">
        <v>1056</v>
      </c>
      <c r="B140" s="3" t="s">
        <v>1054</v>
      </c>
      <c r="C140" s="2">
        <v>28.0</v>
      </c>
      <c r="D140" s="2">
        <v>6875.20264286</v>
      </c>
      <c r="E140" s="2">
        <v>0.641585263612</v>
      </c>
      <c r="F140">
        <f>IFERROR(__xludf.DUMMYFUNCTION("FILTER('WholeNMJData-CalcPT-Thresholds'!D:D,'WholeNMJData-CalcPT-Thresholds'!B:B=A140)"),514.10111)</f>
        <v>514.10111</v>
      </c>
      <c r="G140">
        <f t="shared" si="1"/>
        <v>13.37324995</v>
      </c>
      <c r="H140">
        <f>IFERROR(__xludf.DUMMYFUNCTION("FILTER('WholeNMJData-CalcPT-Thresholds'!C:C,'WholeNMJData-CalcPT-Thresholds'!$B:$B=$A140)"),81.40444)</f>
        <v>81.40444</v>
      </c>
    </row>
    <row r="141">
      <c r="A141" s="3" t="s">
        <v>1056</v>
      </c>
      <c r="B141" s="3" t="s">
        <v>1054</v>
      </c>
      <c r="C141" s="2">
        <v>52.0</v>
      </c>
      <c r="D141" s="2">
        <v>8475.98457692</v>
      </c>
      <c r="E141" s="2">
        <v>0.704960072281</v>
      </c>
      <c r="F141">
        <f>IFERROR(__xludf.DUMMYFUNCTION("FILTER('WholeNMJData-CalcPT-Thresholds'!D:D,'WholeNMJData-CalcPT-Thresholds'!B:B=A141)"),514.10111)</f>
        <v>514.10111</v>
      </c>
      <c r="G141">
        <f t="shared" si="1"/>
        <v>16.48699918</v>
      </c>
      <c r="H141">
        <f>IFERROR(__xludf.DUMMYFUNCTION("FILTER('WholeNMJData-CalcPT-Thresholds'!C:C,'WholeNMJData-CalcPT-Thresholds'!$B:$B=$A141)"),81.40444)</f>
        <v>81.40444</v>
      </c>
    </row>
    <row r="142">
      <c r="A142" s="3" t="s">
        <v>1056</v>
      </c>
      <c r="B142" s="3" t="s">
        <v>1054</v>
      </c>
      <c r="C142" s="2">
        <v>80.0</v>
      </c>
      <c r="D142" s="2">
        <v>9456.74452</v>
      </c>
      <c r="E142" s="2">
        <v>1.08084701647</v>
      </c>
      <c r="F142">
        <f>IFERROR(__xludf.DUMMYFUNCTION("FILTER('WholeNMJData-CalcPT-Thresholds'!D:D,'WholeNMJData-CalcPT-Thresholds'!B:B=A142)"),514.10111)</f>
        <v>514.10111</v>
      </c>
      <c r="G142">
        <f t="shared" si="1"/>
        <v>18.39471718</v>
      </c>
      <c r="H142">
        <f>IFERROR(__xludf.DUMMYFUNCTION("FILTER('WholeNMJData-CalcPT-Thresholds'!C:C,'WholeNMJData-CalcPT-Thresholds'!$B:$B=$A142)"),81.40444)</f>
        <v>81.40444</v>
      </c>
    </row>
    <row r="143">
      <c r="A143" s="3" t="s">
        <v>1056</v>
      </c>
      <c r="B143" s="3" t="s">
        <v>1054</v>
      </c>
      <c r="C143" s="2">
        <v>48.0</v>
      </c>
      <c r="D143" s="2">
        <v>5599.84188333</v>
      </c>
      <c r="E143" s="2">
        <v>0.753887500389</v>
      </c>
      <c r="F143">
        <f>IFERROR(__xludf.DUMMYFUNCTION("FILTER('WholeNMJData-CalcPT-Thresholds'!D:D,'WholeNMJData-CalcPT-Thresholds'!B:B=A143)"),514.10111)</f>
        <v>514.10111</v>
      </c>
      <c r="G143">
        <f t="shared" si="1"/>
        <v>10.89249133</v>
      </c>
      <c r="H143">
        <f>IFERROR(__xludf.DUMMYFUNCTION("FILTER('WholeNMJData-CalcPT-Thresholds'!C:C,'WholeNMJData-CalcPT-Thresholds'!$B:$B=$A143)"),81.40444)</f>
        <v>81.40444</v>
      </c>
    </row>
    <row r="144">
      <c r="A144" s="3" t="s">
        <v>1056</v>
      </c>
      <c r="B144" s="3" t="s">
        <v>1054</v>
      </c>
      <c r="C144" s="2">
        <v>72.0</v>
      </c>
      <c r="D144" s="2">
        <v>10808.557</v>
      </c>
      <c r="E144" s="2">
        <v>1.38665976411</v>
      </c>
      <c r="F144">
        <f>IFERROR(__xludf.DUMMYFUNCTION("FILTER('WholeNMJData-CalcPT-Thresholds'!D:D,'WholeNMJData-CalcPT-Thresholds'!B:B=A144)"),514.10111)</f>
        <v>514.10111</v>
      </c>
      <c r="G144">
        <f t="shared" si="1"/>
        <v>21.0241853</v>
      </c>
      <c r="H144">
        <f>IFERROR(__xludf.DUMMYFUNCTION("FILTER('WholeNMJData-CalcPT-Thresholds'!C:C,'WholeNMJData-CalcPT-Thresholds'!$B:$B=$A144)"),81.40444)</f>
        <v>81.40444</v>
      </c>
    </row>
    <row r="145">
      <c r="A145" s="3" t="s">
        <v>1056</v>
      </c>
      <c r="B145" s="3" t="s">
        <v>1054</v>
      </c>
      <c r="C145" s="2">
        <v>16.0</v>
      </c>
      <c r="D145" s="2">
        <v>5502.8778</v>
      </c>
      <c r="E145" s="2">
        <v>0.421196251169</v>
      </c>
      <c r="F145">
        <f>IFERROR(__xludf.DUMMYFUNCTION("FILTER('WholeNMJData-CalcPT-Thresholds'!D:D,'WholeNMJData-CalcPT-Thresholds'!B:B=A145)"),514.10111)</f>
        <v>514.10111</v>
      </c>
      <c r="G145">
        <f t="shared" si="1"/>
        <v>10.70388235</v>
      </c>
      <c r="H145">
        <f>IFERROR(__xludf.DUMMYFUNCTION("FILTER('WholeNMJData-CalcPT-Thresholds'!C:C,'WholeNMJData-CalcPT-Thresholds'!$B:$B=$A145)"),81.40444)</f>
        <v>81.40444</v>
      </c>
    </row>
    <row r="146">
      <c r="A146" s="3" t="s">
        <v>1056</v>
      </c>
      <c r="B146" s="3" t="s">
        <v>1054</v>
      </c>
      <c r="C146" s="2">
        <v>124.0</v>
      </c>
      <c r="D146" s="2">
        <v>9734.48927097</v>
      </c>
      <c r="E146" s="2">
        <v>1.37823553209</v>
      </c>
      <c r="F146">
        <f>IFERROR(__xludf.DUMMYFUNCTION("FILTER('WholeNMJData-CalcPT-Thresholds'!D:D,'WholeNMJData-CalcPT-Thresholds'!B:B=A146)"),514.10111)</f>
        <v>514.10111</v>
      </c>
      <c r="G146">
        <f t="shared" si="1"/>
        <v>18.93497034</v>
      </c>
      <c r="H146">
        <f>IFERROR(__xludf.DUMMYFUNCTION("FILTER('WholeNMJData-CalcPT-Thresholds'!C:C,'WholeNMJData-CalcPT-Thresholds'!$B:$B=$A146)"),81.40444)</f>
        <v>81.40444</v>
      </c>
    </row>
    <row r="147">
      <c r="A147" s="3" t="s">
        <v>1056</v>
      </c>
      <c r="B147" s="3" t="s">
        <v>1054</v>
      </c>
      <c r="C147" s="2">
        <v>24.0</v>
      </c>
      <c r="D147" s="2">
        <v>6944.44483333</v>
      </c>
      <c r="E147" s="2">
        <v>0.800425812776</v>
      </c>
      <c r="F147">
        <f>IFERROR(__xludf.DUMMYFUNCTION("FILTER('WholeNMJData-CalcPT-Thresholds'!D:D,'WholeNMJData-CalcPT-Thresholds'!B:B=A147)"),514.10111)</f>
        <v>514.10111</v>
      </c>
      <c r="G147">
        <f t="shared" si="1"/>
        <v>13.50793589</v>
      </c>
      <c r="H147">
        <f>IFERROR(__xludf.DUMMYFUNCTION("FILTER('WholeNMJData-CalcPT-Thresholds'!C:C,'WholeNMJData-CalcPT-Thresholds'!$B:$B=$A147)"),81.40444)</f>
        <v>81.40444</v>
      </c>
    </row>
    <row r="148">
      <c r="A148" s="3" t="s">
        <v>1056</v>
      </c>
      <c r="B148" s="3" t="s">
        <v>1054</v>
      </c>
      <c r="C148" s="2">
        <v>72.0</v>
      </c>
      <c r="D148" s="2">
        <v>7332.26898333</v>
      </c>
      <c r="E148" s="2">
        <v>0.769585732987</v>
      </c>
      <c r="F148">
        <f>IFERROR(__xludf.DUMMYFUNCTION("FILTER('WholeNMJData-CalcPT-Thresholds'!D:D,'WholeNMJData-CalcPT-Thresholds'!B:B=A148)"),514.10111)</f>
        <v>514.10111</v>
      </c>
      <c r="G148">
        <f t="shared" si="1"/>
        <v>14.26230919</v>
      </c>
      <c r="H148">
        <f>IFERROR(__xludf.DUMMYFUNCTION("FILTER('WholeNMJData-CalcPT-Thresholds'!C:C,'WholeNMJData-CalcPT-Thresholds'!$B:$B=$A148)"),81.40444)</f>
        <v>81.40444</v>
      </c>
    </row>
    <row r="149">
      <c r="A149" s="3" t="s">
        <v>1056</v>
      </c>
      <c r="B149" s="3" t="s">
        <v>1054</v>
      </c>
      <c r="C149" s="2">
        <v>28.0</v>
      </c>
      <c r="D149" s="2">
        <v>5825.61555714</v>
      </c>
      <c r="E149" s="2">
        <v>0.487423324136</v>
      </c>
      <c r="F149">
        <f>IFERROR(__xludf.DUMMYFUNCTION("FILTER('WholeNMJData-CalcPT-Thresholds'!D:D,'WholeNMJData-CalcPT-Thresholds'!B:B=A149)"),514.10111)</f>
        <v>514.10111</v>
      </c>
      <c r="G149">
        <f t="shared" si="1"/>
        <v>11.33165333</v>
      </c>
      <c r="H149">
        <f>IFERROR(__xludf.DUMMYFUNCTION("FILTER('WholeNMJData-CalcPT-Thresholds'!C:C,'WholeNMJData-CalcPT-Thresholds'!$B:$B=$A149)"),81.40444)</f>
        <v>81.40444</v>
      </c>
    </row>
    <row r="150">
      <c r="A150" s="3" t="s">
        <v>1056</v>
      </c>
      <c r="B150" s="3" t="s">
        <v>1054</v>
      </c>
      <c r="C150" s="2">
        <v>116.0</v>
      </c>
      <c r="D150" s="2">
        <v>10964.8575793</v>
      </c>
      <c r="E150" s="2">
        <v>1.13319934255</v>
      </c>
      <c r="F150">
        <f>IFERROR(__xludf.DUMMYFUNCTION("FILTER('WholeNMJData-CalcPT-Thresholds'!D:D,'WholeNMJData-CalcPT-Thresholds'!B:B=A150)"),514.10111)</f>
        <v>514.10111</v>
      </c>
      <c r="G150">
        <f t="shared" si="1"/>
        <v>21.32821223</v>
      </c>
      <c r="H150">
        <f>IFERROR(__xludf.DUMMYFUNCTION("FILTER('WholeNMJData-CalcPT-Thresholds'!C:C,'WholeNMJData-CalcPT-Thresholds'!$B:$B=$A150)"),81.40444)</f>
        <v>81.40444</v>
      </c>
    </row>
    <row r="151">
      <c r="A151" s="3" t="s">
        <v>1056</v>
      </c>
      <c r="B151" s="3" t="s">
        <v>1054</v>
      </c>
      <c r="C151" s="2">
        <v>24.0</v>
      </c>
      <c r="D151" s="2">
        <v>5445.37216667</v>
      </c>
      <c r="E151" s="2">
        <v>0.714967440395</v>
      </c>
      <c r="F151">
        <f>IFERROR(__xludf.DUMMYFUNCTION("FILTER('WholeNMJData-CalcPT-Thresholds'!D:D,'WholeNMJData-CalcPT-Thresholds'!B:B=A151)"),514.10111)</f>
        <v>514.10111</v>
      </c>
      <c r="G151">
        <f t="shared" si="1"/>
        <v>10.59202569</v>
      </c>
      <c r="H151">
        <f>IFERROR(__xludf.DUMMYFUNCTION("FILTER('WholeNMJData-CalcPT-Thresholds'!C:C,'WholeNMJData-CalcPT-Thresholds'!$B:$B=$A151)"),81.40444)</f>
        <v>81.40444</v>
      </c>
    </row>
    <row r="152">
      <c r="A152" s="3" t="s">
        <v>1056</v>
      </c>
      <c r="B152" s="3" t="s">
        <v>1054</v>
      </c>
      <c r="C152" s="2">
        <v>112.0</v>
      </c>
      <c r="D152" s="2">
        <v>11545.3771964</v>
      </c>
      <c r="E152" s="2">
        <v>1.14787555006</v>
      </c>
      <c r="F152">
        <f>IFERROR(__xludf.DUMMYFUNCTION("FILTER('WholeNMJData-CalcPT-Thresholds'!D:D,'WholeNMJData-CalcPT-Thresholds'!B:B=A152)"),514.10111)</f>
        <v>514.10111</v>
      </c>
      <c r="G152">
        <f t="shared" si="1"/>
        <v>22.4574057</v>
      </c>
      <c r="H152">
        <f>IFERROR(__xludf.DUMMYFUNCTION("FILTER('WholeNMJData-CalcPT-Thresholds'!C:C,'WholeNMJData-CalcPT-Thresholds'!$B:$B=$A152)"),81.40444)</f>
        <v>81.40444</v>
      </c>
    </row>
    <row r="153">
      <c r="A153" s="3" t="s">
        <v>1056</v>
      </c>
      <c r="B153" s="3" t="s">
        <v>1054</v>
      </c>
      <c r="C153" s="2">
        <v>108.0</v>
      </c>
      <c r="D153" s="2">
        <v>9037.32758519</v>
      </c>
      <c r="E153" s="2">
        <v>1.29585122257</v>
      </c>
      <c r="F153">
        <f>IFERROR(__xludf.DUMMYFUNCTION("FILTER('WholeNMJData-CalcPT-Thresholds'!D:D,'WholeNMJData-CalcPT-Thresholds'!B:B=A153)"),514.10111)</f>
        <v>514.10111</v>
      </c>
      <c r="G153">
        <f t="shared" si="1"/>
        <v>17.57889141</v>
      </c>
      <c r="H153">
        <f>IFERROR(__xludf.DUMMYFUNCTION("FILTER('WholeNMJData-CalcPT-Thresholds'!C:C,'WholeNMJData-CalcPT-Thresholds'!$B:$B=$A153)"),81.40444)</f>
        <v>81.40444</v>
      </c>
    </row>
    <row r="154">
      <c r="A154" s="3" t="s">
        <v>1056</v>
      </c>
      <c r="B154" s="3" t="s">
        <v>1054</v>
      </c>
      <c r="C154" s="2">
        <v>52.0</v>
      </c>
      <c r="D154" s="2">
        <v>4867.01675385</v>
      </c>
      <c r="E154" s="2">
        <v>0.49882595906</v>
      </c>
      <c r="F154">
        <f>IFERROR(__xludf.DUMMYFUNCTION("FILTER('WholeNMJData-CalcPT-Thresholds'!D:D,'WholeNMJData-CalcPT-Thresholds'!B:B=A154)"),514.10111)</f>
        <v>514.10111</v>
      </c>
      <c r="G154">
        <f t="shared" si="1"/>
        <v>9.467041909</v>
      </c>
      <c r="H154">
        <f>IFERROR(__xludf.DUMMYFUNCTION("FILTER('WholeNMJData-CalcPT-Thresholds'!C:C,'WholeNMJData-CalcPT-Thresholds'!$B:$B=$A154)"),81.40444)</f>
        <v>81.40444</v>
      </c>
    </row>
    <row r="155">
      <c r="A155" s="3" t="s">
        <v>1056</v>
      </c>
      <c r="B155" s="3" t="s">
        <v>1054</v>
      </c>
      <c r="C155" s="2">
        <v>60.0</v>
      </c>
      <c r="D155" s="2">
        <v>7111.3853</v>
      </c>
      <c r="E155" s="2">
        <v>0.87430719019</v>
      </c>
      <c r="F155">
        <f>IFERROR(__xludf.DUMMYFUNCTION("FILTER('WholeNMJData-CalcPT-Thresholds'!D:D,'WholeNMJData-CalcPT-Thresholds'!B:B=A155)"),514.10111)</f>
        <v>514.10111</v>
      </c>
      <c r="G155">
        <f t="shared" si="1"/>
        <v>13.83265891</v>
      </c>
      <c r="H155">
        <f>IFERROR(__xludf.DUMMYFUNCTION("FILTER('WholeNMJData-CalcPT-Thresholds'!C:C,'WholeNMJData-CalcPT-Thresholds'!$B:$B=$A155)"),81.40444)</f>
        <v>81.40444</v>
      </c>
    </row>
    <row r="156">
      <c r="A156" s="3" t="s">
        <v>1056</v>
      </c>
      <c r="B156" s="3" t="s">
        <v>1054</v>
      </c>
      <c r="C156" s="2">
        <v>24.0</v>
      </c>
      <c r="D156" s="2">
        <v>5477.7778</v>
      </c>
      <c r="E156" s="2">
        <v>0.413197921245</v>
      </c>
      <c r="F156">
        <f>IFERROR(__xludf.DUMMYFUNCTION("FILTER('WholeNMJData-CalcPT-Thresholds'!D:D,'WholeNMJData-CalcPT-Thresholds'!B:B=A156)"),514.10111)</f>
        <v>514.10111</v>
      </c>
      <c r="G156">
        <f t="shared" si="1"/>
        <v>10.65505927</v>
      </c>
      <c r="H156">
        <f>IFERROR(__xludf.DUMMYFUNCTION("FILTER('WholeNMJData-CalcPT-Thresholds'!C:C,'WholeNMJData-CalcPT-Thresholds'!$B:$B=$A156)"),81.40444)</f>
        <v>81.40444</v>
      </c>
    </row>
    <row r="157">
      <c r="A157" s="3" t="s">
        <v>1056</v>
      </c>
      <c r="B157" s="3" t="s">
        <v>1054</v>
      </c>
      <c r="C157" s="2">
        <v>52.0</v>
      </c>
      <c r="D157" s="2">
        <v>5738.96941538</v>
      </c>
      <c r="E157" s="2">
        <v>0.651523562746</v>
      </c>
      <c r="F157">
        <f>IFERROR(__xludf.DUMMYFUNCTION("FILTER('WholeNMJData-CalcPT-Thresholds'!D:D,'WholeNMJData-CalcPT-Thresholds'!B:B=A157)"),514.10111)</f>
        <v>514.10111</v>
      </c>
      <c r="G157">
        <f t="shared" si="1"/>
        <v>11.16311423</v>
      </c>
      <c r="H157">
        <f>IFERROR(__xludf.DUMMYFUNCTION("FILTER('WholeNMJData-CalcPT-Thresholds'!C:C,'WholeNMJData-CalcPT-Thresholds'!$B:$B=$A157)"),81.40444)</f>
        <v>81.40444</v>
      </c>
    </row>
    <row r="158">
      <c r="A158" s="3" t="s">
        <v>1056</v>
      </c>
      <c r="B158" s="3" t="s">
        <v>1054</v>
      </c>
      <c r="C158" s="2">
        <v>56.0</v>
      </c>
      <c r="D158" s="2">
        <v>6489.21663571</v>
      </c>
      <c r="E158" s="2">
        <v>0.816117799312</v>
      </c>
      <c r="F158">
        <f>IFERROR(__xludf.DUMMYFUNCTION("FILTER('WholeNMJData-CalcPT-Thresholds'!D:D,'WholeNMJData-CalcPT-Thresholds'!B:B=A158)"),514.10111)</f>
        <v>514.10111</v>
      </c>
      <c r="G158">
        <f t="shared" si="1"/>
        <v>12.6224521</v>
      </c>
      <c r="H158">
        <f>IFERROR(__xludf.DUMMYFUNCTION("FILTER('WholeNMJData-CalcPT-Thresholds'!C:C,'WholeNMJData-CalcPT-Thresholds'!$B:$B=$A158)"),81.40444)</f>
        <v>81.40444</v>
      </c>
    </row>
    <row r="159">
      <c r="A159" s="3" t="s">
        <v>1056</v>
      </c>
      <c r="B159" s="3" t="s">
        <v>1054</v>
      </c>
      <c r="C159" s="2">
        <v>40.0</v>
      </c>
      <c r="D159" s="2">
        <v>5842.04608</v>
      </c>
      <c r="E159" s="2">
        <v>0.970394194494</v>
      </c>
      <c r="F159">
        <f>IFERROR(__xludf.DUMMYFUNCTION("FILTER('WholeNMJData-CalcPT-Thresholds'!D:D,'WholeNMJData-CalcPT-Thresholds'!B:B=A159)"),514.10111)</f>
        <v>514.10111</v>
      </c>
      <c r="G159">
        <f t="shared" si="1"/>
        <v>11.36361304</v>
      </c>
      <c r="H159">
        <f>IFERROR(__xludf.DUMMYFUNCTION("FILTER('WholeNMJData-CalcPT-Thresholds'!C:C,'WholeNMJData-CalcPT-Thresholds'!$B:$B=$A159)"),81.40444)</f>
        <v>81.40444</v>
      </c>
    </row>
    <row r="160">
      <c r="A160" s="3" t="s">
        <v>1056</v>
      </c>
      <c r="B160" s="3" t="s">
        <v>1054</v>
      </c>
      <c r="C160" s="2">
        <v>56.0</v>
      </c>
      <c r="D160" s="2">
        <v>7577.4079</v>
      </c>
      <c r="E160" s="2">
        <v>0.63248103616</v>
      </c>
      <c r="F160">
        <f>IFERROR(__xludf.DUMMYFUNCTION("FILTER('WholeNMJData-CalcPT-Thresholds'!D:D,'WholeNMJData-CalcPT-Thresholds'!B:B=A160)"),514.10111)</f>
        <v>514.10111</v>
      </c>
      <c r="G160">
        <f t="shared" si="1"/>
        <v>14.73913935</v>
      </c>
      <c r="H160">
        <f>IFERROR(__xludf.DUMMYFUNCTION("FILTER('WholeNMJData-CalcPT-Thresholds'!C:C,'WholeNMJData-CalcPT-Thresholds'!$B:$B=$A160)"),81.40444)</f>
        <v>81.40444</v>
      </c>
    </row>
    <row r="161">
      <c r="A161" s="3" t="s">
        <v>1056</v>
      </c>
      <c r="B161" s="3" t="s">
        <v>1054</v>
      </c>
      <c r="C161" s="2">
        <v>72.0</v>
      </c>
      <c r="D161" s="2">
        <v>7255.55908333</v>
      </c>
      <c r="E161" s="2">
        <v>0.99145987475</v>
      </c>
      <c r="F161">
        <f>IFERROR(__xludf.DUMMYFUNCTION("FILTER('WholeNMJData-CalcPT-Thresholds'!D:D,'WholeNMJData-CalcPT-Thresholds'!B:B=A161)"),514.10111)</f>
        <v>514.10111</v>
      </c>
      <c r="G161">
        <f t="shared" si="1"/>
        <v>14.11309749</v>
      </c>
      <c r="H161">
        <f>IFERROR(__xludf.DUMMYFUNCTION("FILTER('WholeNMJData-CalcPT-Thresholds'!C:C,'WholeNMJData-CalcPT-Thresholds'!$B:$B=$A161)"),81.40444)</f>
        <v>81.40444</v>
      </c>
    </row>
    <row r="162">
      <c r="A162" s="3" t="s">
        <v>1056</v>
      </c>
      <c r="B162" s="3" t="s">
        <v>1054</v>
      </c>
      <c r="C162" s="2">
        <v>48.0</v>
      </c>
      <c r="D162" s="2">
        <v>6062.68284167</v>
      </c>
      <c r="E162" s="2">
        <v>1.0802101596</v>
      </c>
      <c r="F162">
        <f>IFERROR(__xludf.DUMMYFUNCTION("FILTER('WholeNMJData-CalcPT-Thresholds'!D:D,'WholeNMJData-CalcPT-Thresholds'!B:B=A162)"),514.10111)</f>
        <v>514.10111</v>
      </c>
      <c r="G162">
        <f t="shared" si="1"/>
        <v>11.79278302</v>
      </c>
      <c r="H162">
        <f>IFERROR(__xludf.DUMMYFUNCTION("FILTER('WholeNMJData-CalcPT-Thresholds'!C:C,'WholeNMJData-CalcPT-Thresholds'!$B:$B=$A162)"),81.40444)</f>
        <v>81.40444</v>
      </c>
    </row>
    <row r="163">
      <c r="A163" s="3" t="s">
        <v>1056</v>
      </c>
      <c r="B163" s="3" t="s">
        <v>1054</v>
      </c>
      <c r="C163" s="2">
        <v>16.0</v>
      </c>
      <c r="D163" s="2">
        <v>4768.17235</v>
      </c>
      <c r="E163" s="2">
        <v>0.227868105481</v>
      </c>
      <c r="F163">
        <f>IFERROR(__xludf.DUMMYFUNCTION("FILTER('WholeNMJData-CalcPT-Thresholds'!D:D,'WholeNMJData-CalcPT-Thresholds'!B:B=A163)"),514.10111)</f>
        <v>514.10111</v>
      </c>
      <c r="G163">
        <f t="shared" si="1"/>
        <v>9.274775443</v>
      </c>
      <c r="H163">
        <f>IFERROR(__xludf.DUMMYFUNCTION("FILTER('WholeNMJData-CalcPT-Thresholds'!C:C,'WholeNMJData-CalcPT-Thresholds'!$B:$B=$A163)"),81.40444)</f>
        <v>81.40444</v>
      </c>
    </row>
    <row r="164">
      <c r="A164" s="3" t="s">
        <v>1056</v>
      </c>
      <c r="B164" s="3" t="s">
        <v>1054</v>
      </c>
      <c r="C164" s="2">
        <v>28.0</v>
      </c>
      <c r="D164" s="2">
        <v>6883.77341429</v>
      </c>
      <c r="E164" s="2">
        <v>0.542097113809</v>
      </c>
      <c r="F164">
        <f>IFERROR(__xludf.DUMMYFUNCTION("FILTER('WholeNMJData-CalcPT-Thresholds'!D:D,'WholeNMJData-CalcPT-Thresholds'!B:B=A164)"),514.10111)</f>
        <v>514.10111</v>
      </c>
      <c r="G164">
        <f t="shared" si="1"/>
        <v>13.38992132</v>
      </c>
      <c r="H164">
        <f>IFERROR(__xludf.DUMMYFUNCTION("FILTER('WholeNMJData-CalcPT-Thresholds'!C:C,'WholeNMJData-CalcPT-Thresholds'!$B:$B=$A164)"),81.40444)</f>
        <v>81.40444</v>
      </c>
    </row>
    <row r="165">
      <c r="A165" s="3" t="s">
        <v>1056</v>
      </c>
      <c r="B165" s="3" t="s">
        <v>1054</v>
      </c>
      <c r="C165" s="2">
        <v>16.0</v>
      </c>
      <c r="D165" s="2">
        <v>5187.027275</v>
      </c>
      <c r="E165" s="2">
        <v>0.194552533946</v>
      </c>
      <c r="F165">
        <f>IFERROR(__xludf.DUMMYFUNCTION("FILTER('WholeNMJData-CalcPT-Thresholds'!D:D,'WholeNMJData-CalcPT-Thresholds'!B:B=A165)"),514.10111)</f>
        <v>514.10111</v>
      </c>
      <c r="G165">
        <f t="shared" si="1"/>
        <v>10.08950802</v>
      </c>
      <c r="H165">
        <f>IFERROR(__xludf.DUMMYFUNCTION("FILTER('WholeNMJData-CalcPT-Thresholds'!C:C,'WholeNMJData-CalcPT-Thresholds'!$B:$B=$A165)"),81.40444)</f>
        <v>81.40444</v>
      </c>
    </row>
    <row r="166">
      <c r="A166" s="3" t="s">
        <v>1056</v>
      </c>
      <c r="B166" s="3" t="s">
        <v>1054</v>
      </c>
      <c r="C166" s="2">
        <v>56.0</v>
      </c>
      <c r="D166" s="2">
        <v>5475.71689286</v>
      </c>
      <c r="E166" s="2">
        <v>0.794257936467</v>
      </c>
      <c r="F166">
        <f>IFERROR(__xludf.DUMMYFUNCTION("FILTER('WholeNMJData-CalcPT-Thresholds'!D:D,'WholeNMJData-CalcPT-Thresholds'!B:B=A166)"),514.10111)</f>
        <v>514.10111</v>
      </c>
      <c r="G166">
        <f t="shared" si="1"/>
        <v>10.65105052</v>
      </c>
      <c r="H166">
        <f>IFERROR(__xludf.DUMMYFUNCTION("FILTER('WholeNMJData-CalcPT-Thresholds'!C:C,'WholeNMJData-CalcPT-Thresholds'!$B:$B=$A166)"),81.40444)</f>
        <v>81.40444</v>
      </c>
    </row>
    <row r="167">
      <c r="A167" s="3" t="s">
        <v>1056</v>
      </c>
      <c r="B167" s="3" t="s">
        <v>1054</v>
      </c>
      <c r="C167" s="2">
        <v>20.0</v>
      </c>
      <c r="D167" s="2">
        <v>7411.37146</v>
      </c>
      <c r="E167" s="2">
        <v>0.33583351117</v>
      </c>
      <c r="F167">
        <f>IFERROR(__xludf.DUMMYFUNCTION("FILTER('WholeNMJData-CalcPT-Thresholds'!D:D,'WholeNMJData-CalcPT-Thresholds'!B:B=A167)"),514.10111)</f>
        <v>514.10111</v>
      </c>
      <c r="G167">
        <f t="shared" si="1"/>
        <v>14.41617479</v>
      </c>
      <c r="H167">
        <f>IFERROR(__xludf.DUMMYFUNCTION("FILTER('WholeNMJData-CalcPT-Thresholds'!C:C,'WholeNMJData-CalcPT-Thresholds'!$B:$B=$A167)"),81.40444)</f>
        <v>81.40444</v>
      </c>
    </row>
    <row r="168">
      <c r="A168" s="3" t="s">
        <v>1056</v>
      </c>
      <c r="B168" s="3" t="s">
        <v>1054</v>
      </c>
      <c r="C168" s="2">
        <v>96.0</v>
      </c>
      <c r="D168" s="2">
        <v>9170.40320833</v>
      </c>
      <c r="E168" s="2">
        <v>0.924846106253</v>
      </c>
      <c r="F168">
        <f>IFERROR(__xludf.DUMMYFUNCTION("FILTER('WholeNMJData-CalcPT-Thresholds'!D:D,'WholeNMJData-CalcPT-Thresholds'!B:B=A168)"),514.10111)</f>
        <v>514.10111</v>
      </c>
      <c r="G168">
        <f t="shared" si="1"/>
        <v>17.83774248</v>
      </c>
      <c r="H168">
        <f>IFERROR(__xludf.DUMMYFUNCTION("FILTER('WholeNMJData-CalcPT-Thresholds'!C:C,'WholeNMJData-CalcPT-Thresholds'!$B:$B=$A168)"),81.40444)</f>
        <v>81.40444</v>
      </c>
    </row>
    <row r="169">
      <c r="A169" s="3" t="s">
        <v>1056</v>
      </c>
      <c r="B169" s="3" t="s">
        <v>1054</v>
      </c>
      <c r="C169" s="2">
        <v>84.0</v>
      </c>
      <c r="D169" s="2">
        <v>8645.28425238</v>
      </c>
      <c r="E169" s="2">
        <v>1.29956228992</v>
      </c>
      <c r="F169">
        <f>IFERROR(__xludf.DUMMYFUNCTION("FILTER('WholeNMJData-CalcPT-Thresholds'!D:D,'WholeNMJData-CalcPT-Thresholds'!B:B=A169)"),514.10111)</f>
        <v>514.10111</v>
      </c>
      <c r="G169">
        <f t="shared" si="1"/>
        <v>16.8163112</v>
      </c>
      <c r="H169">
        <f>IFERROR(__xludf.DUMMYFUNCTION("FILTER('WholeNMJData-CalcPT-Thresholds'!C:C,'WholeNMJData-CalcPT-Thresholds'!$B:$B=$A169)"),81.40444)</f>
        <v>81.40444</v>
      </c>
    </row>
    <row r="170">
      <c r="A170" s="3" t="s">
        <v>1056</v>
      </c>
      <c r="B170" s="3" t="s">
        <v>1054</v>
      </c>
      <c r="C170" s="2">
        <v>36.0</v>
      </c>
      <c r="D170" s="2">
        <v>6291.45142222</v>
      </c>
      <c r="E170" s="2">
        <v>0.928587381183</v>
      </c>
      <c r="F170">
        <f>IFERROR(__xludf.DUMMYFUNCTION("FILTER('WholeNMJData-CalcPT-Thresholds'!D:D,'WholeNMJData-CalcPT-Thresholds'!B:B=A170)"),514.10111)</f>
        <v>514.10111</v>
      </c>
      <c r="G170">
        <f t="shared" si="1"/>
        <v>12.23777055</v>
      </c>
      <c r="H170">
        <f>IFERROR(__xludf.DUMMYFUNCTION("FILTER('WholeNMJData-CalcPT-Thresholds'!C:C,'WholeNMJData-CalcPT-Thresholds'!$B:$B=$A170)"),81.40444)</f>
        <v>81.40444</v>
      </c>
    </row>
    <row r="171">
      <c r="A171" s="3" t="s">
        <v>1056</v>
      </c>
      <c r="B171" s="3" t="s">
        <v>1054</v>
      </c>
      <c r="C171" s="2">
        <v>56.0</v>
      </c>
      <c r="D171" s="2">
        <v>6828.57529286</v>
      </c>
      <c r="E171" s="2">
        <v>0.638114703745</v>
      </c>
      <c r="F171">
        <f>IFERROR(__xludf.DUMMYFUNCTION("FILTER('WholeNMJData-CalcPT-Thresholds'!D:D,'WholeNMJData-CalcPT-Thresholds'!B:B=A171)"),514.10111)</f>
        <v>514.10111</v>
      </c>
      <c r="G171">
        <f t="shared" si="1"/>
        <v>13.2825531</v>
      </c>
      <c r="H171">
        <f>IFERROR(__xludf.DUMMYFUNCTION("FILTER('WholeNMJData-CalcPT-Thresholds'!C:C,'WholeNMJData-CalcPT-Thresholds'!$B:$B=$A171)"),81.40444)</f>
        <v>81.40444</v>
      </c>
    </row>
    <row r="172">
      <c r="A172" s="3" t="s">
        <v>1056</v>
      </c>
      <c r="B172" s="3" t="s">
        <v>1054</v>
      </c>
      <c r="C172" s="2">
        <v>52.0</v>
      </c>
      <c r="D172" s="2">
        <v>9210.07716923</v>
      </c>
      <c r="E172" s="2">
        <v>1.81946991237</v>
      </c>
      <c r="F172">
        <f>IFERROR(__xludf.DUMMYFUNCTION("FILTER('WholeNMJData-CalcPT-Thresholds'!D:D,'WholeNMJData-CalcPT-Thresholds'!B:B=A172)"),514.10111)</f>
        <v>514.10111</v>
      </c>
      <c r="G172">
        <f t="shared" si="1"/>
        <v>17.91491399</v>
      </c>
      <c r="H172">
        <f>IFERROR(__xludf.DUMMYFUNCTION("FILTER('WholeNMJData-CalcPT-Thresholds'!C:C,'WholeNMJData-CalcPT-Thresholds'!$B:$B=$A172)"),81.40444)</f>
        <v>81.40444</v>
      </c>
    </row>
    <row r="173">
      <c r="A173" s="3" t="s">
        <v>1056</v>
      </c>
      <c r="B173" s="3" t="s">
        <v>1054</v>
      </c>
      <c r="C173" s="2">
        <v>84.0</v>
      </c>
      <c r="D173" s="2">
        <v>6493.7678</v>
      </c>
      <c r="E173" s="2">
        <v>0.867634441749</v>
      </c>
      <c r="F173">
        <f>IFERROR(__xludf.DUMMYFUNCTION("FILTER('WholeNMJData-CalcPT-Thresholds'!D:D,'WholeNMJData-CalcPT-Thresholds'!B:B=A173)"),514.10111)</f>
        <v>514.10111</v>
      </c>
      <c r="G173">
        <f t="shared" si="1"/>
        <v>12.63130476</v>
      </c>
      <c r="H173">
        <f>IFERROR(__xludf.DUMMYFUNCTION("FILTER('WholeNMJData-CalcPT-Thresholds'!C:C,'WholeNMJData-CalcPT-Thresholds'!$B:$B=$A173)"),81.40444)</f>
        <v>81.40444</v>
      </c>
    </row>
    <row r="174">
      <c r="A174" s="3" t="s">
        <v>1056</v>
      </c>
      <c r="B174" s="3" t="s">
        <v>1054</v>
      </c>
      <c r="C174" s="2">
        <v>16.0</v>
      </c>
      <c r="D174" s="2">
        <v>5362.130025</v>
      </c>
      <c r="E174" s="2">
        <v>0.176729899421</v>
      </c>
      <c r="F174">
        <f>IFERROR(__xludf.DUMMYFUNCTION("FILTER('WholeNMJData-CalcPT-Thresholds'!D:D,'WholeNMJData-CalcPT-Thresholds'!B:B=A174)"),514.10111)</f>
        <v>514.10111</v>
      </c>
      <c r="G174">
        <f t="shared" si="1"/>
        <v>10.43010785</v>
      </c>
      <c r="H174">
        <f>IFERROR(__xludf.DUMMYFUNCTION("FILTER('WholeNMJData-CalcPT-Thresholds'!C:C,'WholeNMJData-CalcPT-Thresholds'!$B:$B=$A174)"),81.40444)</f>
        <v>81.40444</v>
      </c>
    </row>
    <row r="175">
      <c r="A175" s="3" t="s">
        <v>1056</v>
      </c>
      <c r="B175" s="3" t="s">
        <v>1054</v>
      </c>
      <c r="C175" s="2">
        <v>48.0</v>
      </c>
      <c r="D175" s="2">
        <v>9281.4949</v>
      </c>
      <c r="E175" s="2">
        <v>0.892207245624</v>
      </c>
      <c r="F175">
        <f>IFERROR(__xludf.DUMMYFUNCTION("FILTER('WholeNMJData-CalcPT-Thresholds'!D:D,'WholeNMJData-CalcPT-Thresholds'!B:B=A175)"),514.10111)</f>
        <v>514.10111</v>
      </c>
      <c r="G175">
        <f t="shared" si="1"/>
        <v>18.05383167</v>
      </c>
      <c r="H175">
        <f>IFERROR(__xludf.DUMMYFUNCTION("FILTER('WholeNMJData-CalcPT-Thresholds'!C:C,'WholeNMJData-CalcPT-Thresholds'!$B:$B=$A175)"),81.40444)</f>
        <v>81.40444</v>
      </c>
    </row>
    <row r="176">
      <c r="A176" s="3" t="s">
        <v>1056</v>
      </c>
      <c r="B176" s="3" t="s">
        <v>1054</v>
      </c>
      <c r="C176" s="2">
        <v>52.0</v>
      </c>
      <c r="D176" s="2">
        <v>17134.2081538</v>
      </c>
      <c r="E176" s="2">
        <v>1.11640970089</v>
      </c>
      <c r="F176">
        <f>IFERROR(__xludf.DUMMYFUNCTION("FILTER('WholeNMJData-CalcPT-Thresholds'!D:D,'WholeNMJData-CalcPT-Thresholds'!B:B=A176)"),514.10111)</f>
        <v>514.10111</v>
      </c>
      <c r="G176">
        <f t="shared" si="1"/>
        <v>33.3284792</v>
      </c>
      <c r="H176">
        <f>IFERROR(__xludf.DUMMYFUNCTION("FILTER('WholeNMJData-CalcPT-Thresholds'!C:C,'WholeNMJData-CalcPT-Thresholds'!$B:$B=$A176)"),81.40444)</f>
        <v>81.40444</v>
      </c>
    </row>
    <row r="177">
      <c r="A177" s="3" t="s">
        <v>1056</v>
      </c>
      <c r="B177" s="3" t="s">
        <v>1054</v>
      </c>
      <c r="C177" s="2">
        <v>16.0</v>
      </c>
      <c r="D177" s="2">
        <v>6214.971825</v>
      </c>
      <c r="E177" s="2">
        <v>0.409048049063</v>
      </c>
      <c r="F177">
        <f>IFERROR(__xludf.DUMMYFUNCTION("FILTER('WholeNMJData-CalcPT-Thresholds'!D:D,'WholeNMJData-CalcPT-Thresholds'!B:B=A177)"),514.10111)</f>
        <v>514.10111</v>
      </c>
      <c r="G177">
        <f t="shared" si="1"/>
        <v>12.08900682</v>
      </c>
      <c r="H177">
        <f>IFERROR(__xludf.DUMMYFUNCTION("FILTER('WholeNMJData-CalcPT-Thresholds'!C:C,'WholeNMJData-CalcPT-Thresholds'!$B:$B=$A177)"),81.40444)</f>
        <v>81.40444</v>
      </c>
    </row>
    <row r="178">
      <c r="A178" s="3" t="s">
        <v>1056</v>
      </c>
      <c r="B178" s="3" t="s">
        <v>1054</v>
      </c>
      <c r="C178" s="2">
        <v>32.0</v>
      </c>
      <c r="D178" s="2">
        <v>8834.257</v>
      </c>
      <c r="E178" s="2">
        <v>1.0057462331</v>
      </c>
      <c r="F178">
        <f>IFERROR(__xludf.DUMMYFUNCTION("FILTER('WholeNMJData-CalcPT-Thresholds'!D:D,'WholeNMJData-CalcPT-Thresholds'!B:B=A178)"),514.10111)</f>
        <v>514.10111</v>
      </c>
      <c r="G178">
        <f t="shared" si="1"/>
        <v>17.18389015</v>
      </c>
      <c r="H178">
        <f>IFERROR(__xludf.DUMMYFUNCTION("FILTER('WholeNMJData-CalcPT-Thresholds'!C:C,'WholeNMJData-CalcPT-Thresholds'!$B:$B=$A178)"),81.40444)</f>
        <v>81.40444</v>
      </c>
    </row>
    <row r="179">
      <c r="A179" s="3" t="s">
        <v>1056</v>
      </c>
      <c r="B179" s="3" t="s">
        <v>1054</v>
      </c>
      <c r="C179" s="2">
        <v>28.0</v>
      </c>
      <c r="D179" s="2">
        <v>6217.64884286</v>
      </c>
      <c r="E179" s="2">
        <v>0.763278084682</v>
      </c>
      <c r="F179">
        <f>IFERROR(__xludf.DUMMYFUNCTION("FILTER('WholeNMJData-CalcPT-Thresholds'!D:D,'WholeNMJData-CalcPT-Thresholds'!B:B=A179)"),514.10111)</f>
        <v>514.10111</v>
      </c>
      <c r="G179">
        <f t="shared" si="1"/>
        <v>12.094214</v>
      </c>
      <c r="H179">
        <f>IFERROR(__xludf.DUMMYFUNCTION("FILTER('WholeNMJData-CalcPT-Thresholds'!C:C,'WholeNMJData-CalcPT-Thresholds'!$B:$B=$A179)"),81.40444)</f>
        <v>81.40444</v>
      </c>
    </row>
    <row r="180">
      <c r="A180" s="3" t="s">
        <v>1056</v>
      </c>
      <c r="B180" s="3" t="s">
        <v>1054</v>
      </c>
      <c r="C180" s="2">
        <v>28.0</v>
      </c>
      <c r="D180" s="2">
        <v>6007.75237143</v>
      </c>
      <c r="E180" s="2">
        <v>0.497500964623</v>
      </c>
      <c r="F180">
        <f>IFERROR(__xludf.DUMMYFUNCTION("FILTER('WholeNMJData-CalcPT-Thresholds'!D:D,'WholeNMJData-CalcPT-Thresholds'!B:B=A180)"),514.10111)</f>
        <v>514.10111</v>
      </c>
      <c r="G180">
        <f t="shared" si="1"/>
        <v>11.68593542</v>
      </c>
      <c r="H180">
        <f>IFERROR(__xludf.DUMMYFUNCTION("FILTER('WholeNMJData-CalcPT-Thresholds'!C:C,'WholeNMJData-CalcPT-Thresholds'!$B:$B=$A180)"),81.40444)</f>
        <v>81.40444</v>
      </c>
    </row>
    <row r="181">
      <c r="A181" s="3" t="s">
        <v>1056</v>
      </c>
      <c r="B181" s="3" t="s">
        <v>1054</v>
      </c>
      <c r="C181" s="2">
        <v>24.0</v>
      </c>
      <c r="D181" s="2">
        <v>5755.65253333</v>
      </c>
      <c r="E181" s="2">
        <v>1.04614977453</v>
      </c>
      <c r="F181">
        <f>IFERROR(__xludf.DUMMYFUNCTION("FILTER('WholeNMJData-CalcPT-Thresholds'!D:D,'WholeNMJData-CalcPT-Thresholds'!B:B=A181)"),514.10111)</f>
        <v>514.10111</v>
      </c>
      <c r="G181">
        <f t="shared" si="1"/>
        <v>11.19556527</v>
      </c>
      <c r="H181">
        <f>IFERROR(__xludf.DUMMYFUNCTION("FILTER('WholeNMJData-CalcPT-Thresholds'!C:C,'WholeNMJData-CalcPT-Thresholds'!$B:$B=$A181)"),81.40444)</f>
        <v>81.40444</v>
      </c>
    </row>
    <row r="182">
      <c r="A182" s="3" t="s">
        <v>1056</v>
      </c>
      <c r="B182" s="3" t="s">
        <v>1054</v>
      </c>
      <c r="C182" s="2">
        <v>68.0</v>
      </c>
      <c r="D182" s="2">
        <v>8578.86571176</v>
      </c>
      <c r="E182" s="2">
        <v>0.991392986644</v>
      </c>
      <c r="F182">
        <f>IFERROR(__xludf.DUMMYFUNCTION("FILTER('WholeNMJData-CalcPT-Thresholds'!D:D,'WholeNMJData-CalcPT-Thresholds'!B:B=A182)"),514.10111)</f>
        <v>514.10111</v>
      </c>
      <c r="G182">
        <f t="shared" si="1"/>
        <v>16.68711766</v>
      </c>
      <c r="H182">
        <f>IFERROR(__xludf.DUMMYFUNCTION("FILTER('WholeNMJData-CalcPT-Thresholds'!C:C,'WholeNMJData-CalcPT-Thresholds'!$B:$B=$A182)"),81.40444)</f>
        <v>81.40444</v>
      </c>
    </row>
    <row r="183">
      <c r="A183" s="3" t="s">
        <v>1056</v>
      </c>
      <c r="B183" s="3" t="s">
        <v>1054</v>
      </c>
      <c r="C183" s="2">
        <v>204.0</v>
      </c>
      <c r="D183" s="2">
        <v>13594.0123569</v>
      </c>
      <c r="E183" s="2">
        <v>1.20983845448</v>
      </c>
      <c r="F183">
        <f>IFERROR(__xludf.DUMMYFUNCTION("FILTER('WholeNMJData-CalcPT-Thresholds'!D:D,'WholeNMJData-CalcPT-Thresholds'!B:B=A183)"),514.10111)</f>
        <v>514.10111</v>
      </c>
      <c r="G183">
        <f t="shared" si="1"/>
        <v>26.44229334</v>
      </c>
      <c r="H183">
        <f>IFERROR(__xludf.DUMMYFUNCTION("FILTER('WholeNMJData-CalcPT-Thresholds'!C:C,'WholeNMJData-CalcPT-Thresholds'!$B:$B=$A183)"),81.40444)</f>
        <v>81.40444</v>
      </c>
    </row>
    <row r="184">
      <c r="A184" s="3" t="s">
        <v>1056</v>
      </c>
      <c r="B184" s="3" t="s">
        <v>1054</v>
      </c>
      <c r="C184" s="2">
        <v>48.0</v>
      </c>
      <c r="D184" s="2">
        <v>8837.22415</v>
      </c>
      <c r="E184" s="2">
        <v>0.975853498069</v>
      </c>
      <c r="F184">
        <f>IFERROR(__xludf.DUMMYFUNCTION("FILTER('WholeNMJData-CalcPT-Thresholds'!D:D,'WholeNMJData-CalcPT-Thresholds'!B:B=A184)"),514.10111)</f>
        <v>514.10111</v>
      </c>
      <c r="G184">
        <f t="shared" si="1"/>
        <v>17.18966168</v>
      </c>
      <c r="H184">
        <f>IFERROR(__xludf.DUMMYFUNCTION("FILTER('WholeNMJData-CalcPT-Thresholds'!C:C,'WholeNMJData-CalcPT-Thresholds'!$B:$B=$A184)"),81.40444)</f>
        <v>81.40444</v>
      </c>
    </row>
    <row r="185">
      <c r="A185" s="3" t="s">
        <v>1056</v>
      </c>
      <c r="B185" s="3" t="s">
        <v>1054</v>
      </c>
      <c r="C185" s="2">
        <v>56.0</v>
      </c>
      <c r="D185" s="2">
        <v>5487.67709286</v>
      </c>
      <c r="E185" s="2">
        <v>1.14877280374</v>
      </c>
      <c r="F185">
        <f>IFERROR(__xludf.DUMMYFUNCTION("FILTER('WholeNMJData-CalcPT-Thresholds'!D:D,'WholeNMJData-CalcPT-Thresholds'!B:B=A185)"),514.10111)</f>
        <v>514.10111</v>
      </c>
      <c r="G185">
        <f t="shared" si="1"/>
        <v>10.67431481</v>
      </c>
      <c r="H185">
        <f>IFERROR(__xludf.DUMMYFUNCTION("FILTER('WholeNMJData-CalcPT-Thresholds'!C:C,'WholeNMJData-CalcPT-Thresholds'!$B:$B=$A185)"),81.40444)</f>
        <v>81.40444</v>
      </c>
    </row>
    <row r="186">
      <c r="A186" s="3" t="s">
        <v>1057</v>
      </c>
      <c r="B186" s="3" t="s">
        <v>1054</v>
      </c>
      <c r="C186" s="2">
        <v>36.0</v>
      </c>
      <c r="D186" s="2">
        <v>13508.9473333</v>
      </c>
      <c r="E186" s="2">
        <v>0.700262482826</v>
      </c>
      <c r="F186">
        <f>IFERROR(__xludf.DUMMYFUNCTION("FILTER('WholeNMJData-CalcPT-Thresholds'!D:D,'WholeNMJData-CalcPT-Thresholds'!B:B=A186)"),752.95801)</f>
        <v>752.95801</v>
      </c>
      <c r="G186">
        <f t="shared" si="1"/>
        <v>17.94116957</v>
      </c>
      <c r="H186">
        <f>IFERROR(__xludf.DUMMYFUNCTION("FILTER('WholeNMJData-CalcPT-Thresholds'!C:C,'WholeNMJData-CalcPT-Thresholds'!$B:$B=$A186)"),112.19556)</f>
        <v>112.19556</v>
      </c>
    </row>
    <row r="187">
      <c r="A187" s="3" t="s">
        <v>1057</v>
      </c>
      <c r="B187" s="3" t="s">
        <v>1054</v>
      </c>
      <c r="C187" s="2">
        <v>20.0</v>
      </c>
      <c r="D187" s="2">
        <v>8329.06228</v>
      </c>
      <c r="E187" s="2">
        <v>0.602354530599</v>
      </c>
      <c r="F187">
        <f>IFERROR(__xludf.DUMMYFUNCTION("FILTER('WholeNMJData-CalcPT-Thresholds'!D:D,'WholeNMJData-CalcPT-Thresholds'!B:B=A187)"),752.95801)</f>
        <v>752.95801</v>
      </c>
      <c r="G187">
        <f t="shared" si="1"/>
        <v>11.06178853</v>
      </c>
      <c r="H187">
        <f>IFERROR(__xludf.DUMMYFUNCTION("FILTER('WholeNMJData-CalcPT-Thresholds'!C:C,'WholeNMJData-CalcPT-Thresholds'!$B:$B=$A187)"),112.19556)</f>
        <v>112.19556</v>
      </c>
    </row>
    <row r="188">
      <c r="A188" s="3" t="s">
        <v>1057</v>
      </c>
      <c r="B188" s="3" t="s">
        <v>1054</v>
      </c>
      <c r="C188" s="2">
        <v>28.0</v>
      </c>
      <c r="D188" s="2">
        <v>6896.12127143</v>
      </c>
      <c r="E188" s="2">
        <v>0.419353283705</v>
      </c>
      <c r="F188">
        <f>IFERROR(__xludf.DUMMYFUNCTION("FILTER('WholeNMJData-CalcPT-Thresholds'!D:D,'WholeNMJData-CalcPT-Thresholds'!B:B=A188)"),752.95801)</f>
        <v>752.95801</v>
      </c>
      <c r="G188">
        <f t="shared" si="1"/>
        <v>9.158706302</v>
      </c>
      <c r="H188">
        <f>IFERROR(__xludf.DUMMYFUNCTION("FILTER('WholeNMJData-CalcPT-Thresholds'!C:C,'WholeNMJData-CalcPT-Thresholds'!$B:$B=$A188)"),112.19556)</f>
        <v>112.19556</v>
      </c>
    </row>
    <row r="189">
      <c r="A189" s="3" t="s">
        <v>1057</v>
      </c>
      <c r="B189" s="3" t="s">
        <v>1054</v>
      </c>
      <c r="C189" s="2">
        <v>16.0</v>
      </c>
      <c r="D189" s="2">
        <v>7749.099275</v>
      </c>
      <c r="E189" s="2">
        <v>0.262439623991</v>
      </c>
      <c r="F189">
        <f>IFERROR(__xludf.DUMMYFUNCTION("FILTER('WholeNMJData-CalcPT-Thresholds'!D:D,'WholeNMJData-CalcPT-Thresholds'!B:B=A189)"),752.95801)</f>
        <v>752.95801</v>
      </c>
      <c r="G189">
        <f t="shared" si="1"/>
        <v>10.29154239</v>
      </c>
      <c r="H189">
        <f>IFERROR(__xludf.DUMMYFUNCTION("FILTER('WholeNMJData-CalcPT-Thresholds'!C:C,'WholeNMJData-CalcPT-Thresholds'!$B:$B=$A189)"),112.19556)</f>
        <v>112.19556</v>
      </c>
    </row>
    <row r="190">
      <c r="A190" s="3" t="s">
        <v>1057</v>
      </c>
      <c r="B190" s="3" t="s">
        <v>1054</v>
      </c>
      <c r="C190" s="2">
        <v>56.0</v>
      </c>
      <c r="D190" s="2">
        <v>10504.9899071</v>
      </c>
      <c r="E190" s="2">
        <v>0.899449460068</v>
      </c>
      <c r="F190">
        <f>IFERROR(__xludf.DUMMYFUNCTION("FILTER('WholeNMJData-CalcPT-Thresholds'!D:D,'WholeNMJData-CalcPT-Thresholds'!B:B=A190)"),752.95801)</f>
        <v>752.95801</v>
      </c>
      <c r="G190">
        <f t="shared" si="1"/>
        <v>13.9516278</v>
      </c>
      <c r="H190">
        <f>IFERROR(__xludf.DUMMYFUNCTION("FILTER('WholeNMJData-CalcPT-Thresholds'!C:C,'WholeNMJData-CalcPT-Thresholds'!$B:$B=$A190)"),112.19556)</f>
        <v>112.19556</v>
      </c>
    </row>
    <row r="191">
      <c r="A191" s="3" t="s">
        <v>1057</v>
      </c>
      <c r="B191" s="3" t="s">
        <v>1054</v>
      </c>
      <c r="C191" s="2">
        <v>28.0</v>
      </c>
      <c r="D191" s="2">
        <v>7359.02778571</v>
      </c>
      <c r="E191" s="2">
        <v>0.50546106202</v>
      </c>
      <c r="F191">
        <f>IFERROR(__xludf.DUMMYFUNCTION("FILTER('WholeNMJData-CalcPT-Thresholds'!D:D,'WholeNMJData-CalcPT-Thresholds'!B:B=A191)"),752.95801)</f>
        <v>752.95801</v>
      </c>
      <c r="G191">
        <f t="shared" si="1"/>
        <v>9.773490272</v>
      </c>
      <c r="H191">
        <f>IFERROR(__xludf.DUMMYFUNCTION("FILTER('WholeNMJData-CalcPT-Thresholds'!C:C,'WholeNMJData-CalcPT-Thresholds'!$B:$B=$A191)"),112.19556)</f>
        <v>112.19556</v>
      </c>
    </row>
    <row r="192">
      <c r="A192" s="3" t="s">
        <v>1057</v>
      </c>
      <c r="B192" s="3" t="s">
        <v>1054</v>
      </c>
      <c r="C192" s="2">
        <v>44.0</v>
      </c>
      <c r="D192" s="2">
        <v>8600.94029091</v>
      </c>
      <c r="E192" s="2">
        <v>0.591352646103</v>
      </c>
      <c r="F192">
        <f>IFERROR(__xludf.DUMMYFUNCTION("FILTER('WholeNMJData-CalcPT-Thresholds'!D:D,'WholeNMJData-CalcPT-Thresholds'!B:B=A192)"),752.95801)</f>
        <v>752.95801</v>
      </c>
      <c r="G192">
        <f t="shared" si="1"/>
        <v>11.42286844</v>
      </c>
      <c r="H192">
        <f>IFERROR(__xludf.DUMMYFUNCTION("FILTER('WholeNMJData-CalcPT-Thresholds'!C:C,'WholeNMJData-CalcPT-Thresholds'!$B:$B=$A192)"),112.19556)</f>
        <v>112.19556</v>
      </c>
    </row>
    <row r="193">
      <c r="A193" s="3" t="s">
        <v>1057</v>
      </c>
      <c r="B193" s="3" t="s">
        <v>1054</v>
      </c>
      <c r="C193" s="2">
        <v>16.0</v>
      </c>
      <c r="D193" s="2">
        <v>7563.810925</v>
      </c>
      <c r="E193" s="2">
        <v>0.605887448198</v>
      </c>
      <c r="F193">
        <f>IFERROR(__xludf.DUMMYFUNCTION("FILTER('WholeNMJData-CalcPT-Thresholds'!D:D,'WholeNMJData-CalcPT-Thresholds'!B:B=A193)"),752.95801)</f>
        <v>752.95801</v>
      </c>
      <c r="G193">
        <f t="shared" si="1"/>
        <v>10.0454618</v>
      </c>
      <c r="H193">
        <f>IFERROR(__xludf.DUMMYFUNCTION("FILTER('WholeNMJData-CalcPT-Thresholds'!C:C,'WholeNMJData-CalcPT-Thresholds'!$B:$B=$A193)"),112.19556)</f>
        <v>112.19556</v>
      </c>
    </row>
    <row r="194">
      <c r="A194" s="3" t="s">
        <v>1057</v>
      </c>
      <c r="B194" s="3" t="s">
        <v>1054</v>
      </c>
      <c r="C194" s="2">
        <v>36.0</v>
      </c>
      <c r="D194" s="2">
        <v>7904.01516667</v>
      </c>
      <c r="E194" s="2">
        <v>0.474106491572</v>
      </c>
      <c r="F194">
        <f>IFERROR(__xludf.DUMMYFUNCTION("FILTER('WholeNMJData-CalcPT-Thresholds'!D:D,'WholeNMJData-CalcPT-Thresholds'!B:B=A194)"),752.95801)</f>
        <v>752.95801</v>
      </c>
      <c r="G194">
        <f t="shared" si="1"/>
        <v>10.49728546</v>
      </c>
      <c r="H194">
        <f>IFERROR(__xludf.DUMMYFUNCTION("FILTER('WholeNMJData-CalcPT-Thresholds'!C:C,'WholeNMJData-CalcPT-Thresholds'!$B:$B=$A194)"),112.19556)</f>
        <v>112.19556</v>
      </c>
    </row>
    <row r="195">
      <c r="A195" s="3" t="s">
        <v>1057</v>
      </c>
      <c r="B195" s="3" t="s">
        <v>1054</v>
      </c>
      <c r="C195" s="2">
        <v>24.0</v>
      </c>
      <c r="D195" s="2">
        <v>7637.24905</v>
      </c>
      <c r="E195" s="2">
        <v>0.287487364315</v>
      </c>
      <c r="F195">
        <f>IFERROR(__xludf.DUMMYFUNCTION("FILTER('WholeNMJData-CalcPT-Thresholds'!D:D,'WholeNMJData-CalcPT-Thresholds'!B:B=A195)"),752.95801)</f>
        <v>752.95801</v>
      </c>
      <c r="G195">
        <f t="shared" si="1"/>
        <v>10.14299463</v>
      </c>
      <c r="H195">
        <f>IFERROR(__xludf.DUMMYFUNCTION("FILTER('WholeNMJData-CalcPT-Thresholds'!C:C,'WholeNMJData-CalcPT-Thresholds'!$B:$B=$A195)"),112.19556)</f>
        <v>112.19556</v>
      </c>
    </row>
    <row r="196">
      <c r="A196" s="3" t="s">
        <v>1057</v>
      </c>
      <c r="B196" s="3" t="s">
        <v>1054</v>
      </c>
      <c r="C196" s="2">
        <v>32.0</v>
      </c>
      <c r="D196" s="2">
        <v>8528.4129625</v>
      </c>
      <c r="E196" s="2">
        <v>0.746589444953</v>
      </c>
      <c r="F196">
        <f>IFERROR(__xludf.DUMMYFUNCTION("FILTER('WholeNMJData-CalcPT-Thresholds'!D:D,'WholeNMJData-CalcPT-Thresholds'!B:B=A196)"),752.95801)</f>
        <v>752.95801</v>
      </c>
      <c r="G196">
        <f t="shared" si="1"/>
        <v>11.32654524</v>
      </c>
      <c r="H196">
        <f>IFERROR(__xludf.DUMMYFUNCTION("FILTER('WholeNMJData-CalcPT-Thresholds'!C:C,'WholeNMJData-CalcPT-Thresholds'!$B:$B=$A196)"),112.19556)</f>
        <v>112.19556</v>
      </c>
    </row>
    <row r="197">
      <c r="A197" s="3" t="s">
        <v>1057</v>
      </c>
      <c r="B197" s="3" t="s">
        <v>1054</v>
      </c>
      <c r="C197" s="2">
        <v>20.0</v>
      </c>
      <c r="D197" s="2">
        <v>7496.6098</v>
      </c>
      <c r="E197" s="2">
        <v>0.233948164142</v>
      </c>
      <c r="F197">
        <f>IFERROR(__xludf.DUMMYFUNCTION("FILTER('WholeNMJData-CalcPT-Thresholds'!D:D,'WholeNMJData-CalcPT-Thresholds'!B:B=A197)"),752.95801)</f>
        <v>752.95801</v>
      </c>
      <c r="G197">
        <f t="shared" si="1"/>
        <v>9.956212299</v>
      </c>
      <c r="H197">
        <f>IFERROR(__xludf.DUMMYFUNCTION("FILTER('WholeNMJData-CalcPT-Thresholds'!C:C,'WholeNMJData-CalcPT-Thresholds'!$B:$B=$A197)"),112.19556)</f>
        <v>112.19556</v>
      </c>
    </row>
    <row r="198">
      <c r="A198" s="3" t="s">
        <v>1057</v>
      </c>
      <c r="B198" s="3" t="s">
        <v>1054</v>
      </c>
      <c r="C198" s="2">
        <v>28.0</v>
      </c>
      <c r="D198" s="2">
        <v>8110.53795714</v>
      </c>
      <c r="E198" s="2">
        <v>0.364190996406</v>
      </c>
      <c r="F198">
        <f>IFERROR(__xludf.DUMMYFUNCTION("FILTER('WholeNMJData-CalcPT-Thresholds'!D:D,'WholeNMJData-CalcPT-Thresholds'!B:B=A198)"),752.95801)</f>
        <v>752.95801</v>
      </c>
      <c r="G198">
        <f t="shared" si="1"/>
        <v>10.7715674</v>
      </c>
      <c r="H198">
        <f>IFERROR(__xludf.DUMMYFUNCTION("FILTER('WholeNMJData-CalcPT-Thresholds'!C:C,'WholeNMJData-CalcPT-Thresholds'!$B:$B=$A198)"),112.19556)</f>
        <v>112.19556</v>
      </c>
    </row>
    <row r="199">
      <c r="A199" s="3" t="s">
        <v>1057</v>
      </c>
      <c r="B199" s="3" t="s">
        <v>1054</v>
      </c>
      <c r="C199" s="2">
        <v>172.0</v>
      </c>
      <c r="D199" s="2">
        <v>14023.2756581</v>
      </c>
      <c r="E199" s="2">
        <v>1.20626123399</v>
      </c>
      <c r="F199">
        <f>IFERROR(__xludf.DUMMYFUNCTION("FILTER('WholeNMJData-CalcPT-Thresholds'!D:D,'WholeNMJData-CalcPT-Thresholds'!B:B=A199)"),752.95801)</f>
        <v>752.95801</v>
      </c>
      <c r="G199">
        <f t="shared" si="1"/>
        <v>18.6242466</v>
      </c>
      <c r="H199">
        <f>IFERROR(__xludf.DUMMYFUNCTION("FILTER('WholeNMJData-CalcPT-Thresholds'!C:C,'WholeNMJData-CalcPT-Thresholds'!$B:$B=$A199)"),112.19556)</f>
        <v>112.19556</v>
      </c>
    </row>
    <row r="200">
      <c r="A200" s="3" t="s">
        <v>1057</v>
      </c>
      <c r="B200" s="3" t="s">
        <v>1054</v>
      </c>
      <c r="C200" s="2">
        <v>64.0</v>
      </c>
      <c r="D200" s="2">
        <v>14959.3283563</v>
      </c>
      <c r="E200" s="2">
        <v>0.623893097186</v>
      </c>
      <c r="F200">
        <f>IFERROR(__xludf.DUMMYFUNCTION("FILTER('WholeNMJData-CalcPT-Thresholds'!D:D,'WholeNMJData-CalcPT-Thresholds'!B:B=A200)"),752.95801)</f>
        <v>752.95801</v>
      </c>
      <c r="G200">
        <f t="shared" si="1"/>
        <v>19.8674138</v>
      </c>
      <c r="H200">
        <f>IFERROR(__xludf.DUMMYFUNCTION("FILTER('WholeNMJData-CalcPT-Thresholds'!C:C,'WholeNMJData-CalcPT-Thresholds'!$B:$B=$A200)"),112.19556)</f>
        <v>112.19556</v>
      </c>
    </row>
    <row r="201">
      <c r="A201" s="3" t="s">
        <v>1057</v>
      </c>
      <c r="B201" s="3" t="s">
        <v>1054</v>
      </c>
      <c r="C201" s="2">
        <v>40.0</v>
      </c>
      <c r="D201" s="2">
        <v>8863.75239</v>
      </c>
      <c r="E201" s="2">
        <v>0.61881246888</v>
      </c>
      <c r="F201">
        <f>IFERROR(__xludf.DUMMYFUNCTION("FILTER('WholeNMJData-CalcPT-Thresholds'!D:D,'WholeNMJData-CalcPT-Thresholds'!B:B=A201)"),752.95801)</f>
        <v>752.95801</v>
      </c>
      <c r="G201">
        <f t="shared" si="1"/>
        <v>11.77190796</v>
      </c>
      <c r="H201">
        <f>IFERROR(__xludf.DUMMYFUNCTION("FILTER('WholeNMJData-CalcPT-Thresholds'!C:C,'WholeNMJData-CalcPT-Thresholds'!$B:$B=$A201)"),112.19556)</f>
        <v>112.19556</v>
      </c>
    </row>
    <row r="202">
      <c r="A202" s="3" t="s">
        <v>1057</v>
      </c>
      <c r="B202" s="3" t="s">
        <v>1054</v>
      </c>
      <c r="C202" s="2">
        <v>44.0</v>
      </c>
      <c r="D202" s="2">
        <v>8068.03566364</v>
      </c>
      <c r="E202" s="2">
        <v>0.515921765041</v>
      </c>
      <c r="F202">
        <f>IFERROR(__xludf.DUMMYFUNCTION("FILTER('WholeNMJData-CalcPT-Thresholds'!D:D,'WholeNMJData-CalcPT-Thresholds'!B:B=A202)"),752.95801)</f>
        <v>752.95801</v>
      </c>
      <c r="G202">
        <f t="shared" si="1"/>
        <v>10.71512031</v>
      </c>
      <c r="H202">
        <f>IFERROR(__xludf.DUMMYFUNCTION("FILTER('WholeNMJData-CalcPT-Thresholds'!C:C,'WholeNMJData-CalcPT-Thresholds'!$B:$B=$A202)"),112.19556)</f>
        <v>112.19556</v>
      </c>
    </row>
    <row r="203">
      <c r="A203" s="3" t="s">
        <v>1057</v>
      </c>
      <c r="B203" s="3" t="s">
        <v>1054</v>
      </c>
      <c r="C203" s="2">
        <v>16.0</v>
      </c>
      <c r="D203" s="2">
        <v>6096.0825</v>
      </c>
      <c r="E203" s="2">
        <v>0.12419264339</v>
      </c>
      <c r="F203">
        <f>IFERROR(__xludf.DUMMYFUNCTION("FILTER('WholeNMJData-CalcPT-Thresholds'!D:D,'WholeNMJData-CalcPT-Thresholds'!B:B=A203)"),752.95801)</f>
        <v>752.95801</v>
      </c>
      <c r="G203">
        <f t="shared" si="1"/>
        <v>8.096178564</v>
      </c>
      <c r="H203">
        <f>IFERROR(__xludf.DUMMYFUNCTION("FILTER('WholeNMJData-CalcPT-Thresholds'!C:C,'WholeNMJData-CalcPT-Thresholds'!$B:$B=$A203)"),112.19556)</f>
        <v>112.19556</v>
      </c>
    </row>
    <row r="204">
      <c r="A204" s="3" t="s">
        <v>1057</v>
      </c>
      <c r="B204" s="3" t="s">
        <v>1054</v>
      </c>
      <c r="C204" s="2">
        <v>20.0</v>
      </c>
      <c r="D204" s="2">
        <v>6224.7597</v>
      </c>
      <c r="E204" s="2">
        <v>0.45383580028</v>
      </c>
      <c r="F204">
        <f>IFERROR(__xludf.DUMMYFUNCTION("FILTER('WholeNMJData-CalcPT-Thresholds'!D:D,'WholeNMJData-CalcPT-Thresholds'!B:B=A204)"),752.95801)</f>
        <v>752.95801</v>
      </c>
      <c r="G204">
        <f t="shared" si="1"/>
        <v>8.267074149</v>
      </c>
      <c r="H204">
        <f>IFERROR(__xludf.DUMMYFUNCTION("FILTER('WholeNMJData-CalcPT-Thresholds'!C:C,'WholeNMJData-CalcPT-Thresholds'!$B:$B=$A204)"),112.19556)</f>
        <v>112.19556</v>
      </c>
    </row>
    <row r="205">
      <c r="A205" s="3" t="s">
        <v>1057</v>
      </c>
      <c r="B205" s="3" t="s">
        <v>1054</v>
      </c>
      <c r="C205" s="2">
        <v>20.0</v>
      </c>
      <c r="D205" s="2">
        <v>7774.24548</v>
      </c>
      <c r="E205" s="2">
        <v>0.454437836969</v>
      </c>
      <c r="F205">
        <f>IFERROR(__xludf.DUMMYFUNCTION("FILTER('WholeNMJData-CalcPT-Thresholds'!D:D,'WholeNMJData-CalcPT-Thresholds'!B:B=A205)"),752.95801)</f>
        <v>752.95801</v>
      </c>
      <c r="G205">
        <f t="shared" si="1"/>
        <v>10.32493894</v>
      </c>
      <c r="H205">
        <f>IFERROR(__xludf.DUMMYFUNCTION("FILTER('WholeNMJData-CalcPT-Thresholds'!C:C,'WholeNMJData-CalcPT-Thresholds'!$B:$B=$A205)"),112.19556)</f>
        <v>112.19556</v>
      </c>
    </row>
    <row r="206">
      <c r="A206" s="3" t="s">
        <v>1057</v>
      </c>
      <c r="B206" s="3" t="s">
        <v>1054</v>
      </c>
      <c r="C206" s="2">
        <v>40.0</v>
      </c>
      <c r="D206" s="2">
        <v>14759.24443</v>
      </c>
      <c r="E206" s="2">
        <v>0.482389097475</v>
      </c>
      <c r="F206">
        <f>IFERROR(__xludf.DUMMYFUNCTION("FILTER('WholeNMJData-CalcPT-Thresholds'!D:D,'WholeNMJData-CalcPT-Thresholds'!B:B=A206)"),752.95801)</f>
        <v>752.95801</v>
      </c>
      <c r="G206">
        <f t="shared" si="1"/>
        <v>19.60168327</v>
      </c>
      <c r="H206">
        <f>IFERROR(__xludf.DUMMYFUNCTION("FILTER('WholeNMJData-CalcPT-Thresholds'!C:C,'WholeNMJData-CalcPT-Thresholds'!$B:$B=$A206)"),112.19556)</f>
        <v>112.19556</v>
      </c>
    </row>
    <row r="207">
      <c r="A207" s="3" t="s">
        <v>1057</v>
      </c>
      <c r="B207" s="3" t="s">
        <v>1054</v>
      </c>
      <c r="C207" s="2">
        <v>24.0</v>
      </c>
      <c r="D207" s="2">
        <v>7316.73635</v>
      </c>
      <c r="E207" s="2">
        <v>0.282353456675</v>
      </c>
      <c r="F207">
        <f>IFERROR(__xludf.DUMMYFUNCTION("FILTER('WholeNMJData-CalcPT-Thresholds'!D:D,'WholeNMJData-CalcPT-Thresholds'!B:B=A207)"),752.95801)</f>
        <v>752.95801</v>
      </c>
      <c r="G207">
        <f t="shared" si="1"/>
        <v>9.717323214</v>
      </c>
      <c r="H207">
        <f>IFERROR(__xludf.DUMMYFUNCTION("FILTER('WholeNMJData-CalcPT-Thresholds'!C:C,'WholeNMJData-CalcPT-Thresholds'!$B:$B=$A207)"),112.19556)</f>
        <v>112.19556</v>
      </c>
    </row>
    <row r="208">
      <c r="A208" s="3" t="s">
        <v>1057</v>
      </c>
      <c r="B208" s="3" t="s">
        <v>1054</v>
      </c>
      <c r="C208" s="2">
        <v>92.0</v>
      </c>
      <c r="D208" s="2">
        <v>14867.9572478</v>
      </c>
      <c r="E208" s="2">
        <v>0.827287259102</v>
      </c>
      <c r="F208">
        <f>IFERROR(__xludf.DUMMYFUNCTION("FILTER('WholeNMJData-CalcPT-Thresholds'!D:D,'WholeNMJData-CalcPT-Thresholds'!B:B=A208)"),752.95801)</f>
        <v>752.95801</v>
      </c>
      <c r="G208">
        <f t="shared" si="1"/>
        <v>19.74606426</v>
      </c>
      <c r="H208">
        <f>IFERROR(__xludf.DUMMYFUNCTION("FILTER('WholeNMJData-CalcPT-Thresholds'!C:C,'WholeNMJData-CalcPT-Thresholds'!$B:$B=$A208)"),112.19556)</f>
        <v>112.19556</v>
      </c>
    </row>
    <row r="209">
      <c r="A209" s="3" t="s">
        <v>1057</v>
      </c>
      <c r="B209" s="3" t="s">
        <v>1054</v>
      </c>
      <c r="C209" s="2">
        <v>32.0</v>
      </c>
      <c r="D209" s="2">
        <v>9142.573075</v>
      </c>
      <c r="E209" s="2">
        <v>0.745302361174</v>
      </c>
      <c r="F209">
        <f>IFERROR(__xludf.DUMMYFUNCTION("FILTER('WholeNMJData-CalcPT-Thresholds'!D:D,'WholeNMJData-CalcPT-Thresholds'!B:B=A209)"),752.95801)</f>
        <v>752.95801</v>
      </c>
      <c r="G209">
        <f t="shared" si="1"/>
        <v>12.1422084</v>
      </c>
      <c r="H209">
        <f>IFERROR(__xludf.DUMMYFUNCTION("FILTER('WholeNMJData-CalcPT-Thresholds'!C:C,'WholeNMJData-CalcPT-Thresholds'!$B:$B=$A209)"),112.19556)</f>
        <v>112.19556</v>
      </c>
    </row>
    <row r="210">
      <c r="A210" s="3" t="s">
        <v>1057</v>
      </c>
      <c r="B210" s="3" t="s">
        <v>1054</v>
      </c>
      <c r="C210" s="2">
        <v>20.0</v>
      </c>
      <c r="D210" s="2">
        <v>7058.30212</v>
      </c>
      <c r="E210" s="2">
        <v>0.440017761665</v>
      </c>
      <c r="F210">
        <f>IFERROR(__xludf.DUMMYFUNCTION("FILTER('WholeNMJData-CalcPT-Thresholds'!D:D,'WholeNMJData-CalcPT-Thresholds'!B:B=A210)"),752.95801)</f>
        <v>752.95801</v>
      </c>
      <c r="G210">
        <f t="shared" si="1"/>
        <v>9.374097926</v>
      </c>
      <c r="H210">
        <f>IFERROR(__xludf.DUMMYFUNCTION("FILTER('WholeNMJData-CalcPT-Thresholds'!C:C,'WholeNMJData-CalcPT-Thresholds'!$B:$B=$A210)"),112.19556)</f>
        <v>112.19556</v>
      </c>
    </row>
    <row r="211">
      <c r="A211" s="3" t="s">
        <v>1057</v>
      </c>
      <c r="B211" s="3" t="s">
        <v>1054</v>
      </c>
      <c r="C211" s="2">
        <v>20.0</v>
      </c>
      <c r="D211" s="2">
        <v>9208.88762</v>
      </c>
      <c r="E211" s="2">
        <v>0.670231308567</v>
      </c>
      <c r="F211">
        <f>IFERROR(__xludf.DUMMYFUNCTION("FILTER('WholeNMJData-CalcPT-Thresholds'!D:D,'WholeNMJData-CalcPT-Thresholds'!B:B=A211)"),752.95801)</f>
        <v>752.95801</v>
      </c>
      <c r="G211">
        <f t="shared" si="1"/>
        <v>12.23028044</v>
      </c>
      <c r="H211">
        <f>IFERROR(__xludf.DUMMYFUNCTION("FILTER('WholeNMJData-CalcPT-Thresholds'!C:C,'WholeNMJData-CalcPT-Thresholds'!$B:$B=$A211)"),112.19556)</f>
        <v>112.19556</v>
      </c>
    </row>
    <row r="212">
      <c r="A212" s="3" t="s">
        <v>1057</v>
      </c>
      <c r="B212" s="3" t="s">
        <v>1054</v>
      </c>
      <c r="C212" s="2">
        <v>76.0</v>
      </c>
      <c r="D212" s="2">
        <v>8672.06804737</v>
      </c>
      <c r="E212" s="2">
        <v>0.986085885545</v>
      </c>
      <c r="F212">
        <f>IFERROR(__xludf.DUMMYFUNCTION("FILTER('WholeNMJData-CalcPT-Thresholds'!D:D,'WholeNMJData-CalcPT-Thresholds'!B:B=A212)"),752.95801)</f>
        <v>752.95801</v>
      </c>
      <c r="G212">
        <f t="shared" si="1"/>
        <v>11.51733288</v>
      </c>
      <c r="H212">
        <f>IFERROR(__xludf.DUMMYFUNCTION("FILTER('WholeNMJData-CalcPT-Thresholds'!C:C,'WholeNMJData-CalcPT-Thresholds'!$B:$B=$A212)"),112.19556)</f>
        <v>112.19556</v>
      </c>
    </row>
    <row r="213">
      <c r="A213" s="3" t="s">
        <v>1057</v>
      </c>
      <c r="B213" s="3" t="s">
        <v>1054</v>
      </c>
      <c r="C213" s="2">
        <v>64.0</v>
      </c>
      <c r="D213" s="2">
        <v>10360.8520187</v>
      </c>
      <c r="E213" s="2">
        <v>0.734288858313</v>
      </c>
      <c r="F213">
        <f>IFERROR(__xludf.DUMMYFUNCTION("FILTER('WholeNMJData-CalcPT-Thresholds'!D:D,'WholeNMJData-CalcPT-Thresholds'!B:B=A213)"),752.95801)</f>
        <v>752.95801</v>
      </c>
      <c r="G213">
        <f t="shared" si="1"/>
        <v>13.76019895</v>
      </c>
      <c r="H213">
        <f>IFERROR(__xludf.DUMMYFUNCTION("FILTER('WholeNMJData-CalcPT-Thresholds'!C:C,'WholeNMJData-CalcPT-Thresholds'!$B:$B=$A213)"),112.19556)</f>
        <v>112.19556</v>
      </c>
    </row>
    <row r="214">
      <c r="A214" s="3" t="s">
        <v>1057</v>
      </c>
      <c r="B214" s="3" t="s">
        <v>1054</v>
      </c>
      <c r="C214" s="2">
        <v>16.0</v>
      </c>
      <c r="D214" s="2">
        <v>6775.814325</v>
      </c>
      <c r="E214" s="2">
        <v>0.159459195334</v>
      </c>
      <c r="F214">
        <f>IFERROR(__xludf.DUMMYFUNCTION("FILTER('WholeNMJData-CalcPT-Thresholds'!D:D,'WholeNMJData-CalcPT-Thresholds'!B:B=A214)"),752.95801)</f>
        <v>752.95801</v>
      </c>
      <c r="G214">
        <f t="shared" si="1"/>
        <v>8.998927211</v>
      </c>
      <c r="H214">
        <f>IFERROR(__xludf.DUMMYFUNCTION("FILTER('WholeNMJData-CalcPT-Thresholds'!C:C,'WholeNMJData-CalcPT-Thresholds'!$B:$B=$A214)"),112.19556)</f>
        <v>112.19556</v>
      </c>
    </row>
    <row r="215">
      <c r="A215" s="3" t="s">
        <v>1057</v>
      </c>
      <c r="B215" s="3" t="s">
        <v>1054</v>
      </c>
      <c r="C215" s="2">
        <v>20.0</v>
      </c>
      <c r="D215" s="2">
        <v>10862.9916</v>
      </c>
      <c r="E215" s="2">
        <v>0.57333494578</v>
      </c>
      <c r="F215">
        <f>IFERROR(__xludf.DUMMYFUNCTION("FILTER('WholeNMJData-CalcPT-Thresholds'!D:D,'WholeNMJData-CalcPT-Thresholds'!B:B=A215)"),752.95801)</f>
        <v>752.95801</v>
      </c>
      <c r="G215">
        <f t="shared" si="1"/>
        <v>14.42708817</v>
      </c>
      <c r="H215">
        <f>IFERROR(__xludf.DUMMYFUNCTION("FILTER('WholeNMJData-CalcPT-Thresholds'!C:C,'WholeNMJData-CalcPT-Thresholds'!$B:$B=$A215)"),112.19556)</f>
        <v>112.19556</v>
      </c>
    </row>
    <row r="216">
      <c r="A216" s="3" t="s">
        <v>1057</v>
      </c>
      <c r="B216" s="3" t="s">
        <v>1054</v>
      </c>
      <c r="C216" s="2">
        <v>20.0</v>
      </c>
      <c r="D216" s="2">
        <v>8475.3542</v>
      </c>
      <c r="E216" s="2">
        <v>0.621494025583</v>
      </c>
      <c r="F216">
        <f>IFERROR(__xludf.DUMMYFUNCTION("FILTER('WholeNMJData-CalcPT-Thresholds'!D:D,'WholeNMJData-CalcPT-Thresholds'!B:B=A216)"),752.95801)</f>
        <v>752.95801</v>
      </c>
      <c r="G216">
        <f t="shared" si="1"/>
        <v>11.25607814</v>
      </c>
      <c r="H216">
        <f>IFERROR(__xludf.DUMMYFUNCTION("FILTER('WholeNMJData-CalcPT-Thresholds'!C:C,'WholeNMJData-CalcPT-Thresholds'!$B:$B=$A216)"),112.19556)</f>
        <v>112.19556</v>
      </c>
    </row>
    <row r="217">
      <c r="A217" s="3" t="s">
        <v>1057</v>
      </c>
      <c r="B217" s="3" t="s">
        <v>1054</v>
      </c>
      <c r="C217" s="2">
        <v>148.0</v>
      </c>
      <c r="D217" s="2">
        <v>10139.7110892</v>
      </c>
      <c r="E217" s="2">
        <v>1.03165400947</v>
      </c>
      <c r="F217">
        <f>IFERROR(__xludf.DUMMYFUNCTION("FILTER('WholeNMJData-CalcPT-Thresholds'!D:D,'WholeNMJData-CalcPT-Thresholds'!B:B=A217)"),752.95801)</f>
        <v>752.95801</v>
      </c>
      <c r="G217">
        <f t="shared" si="1"/>
        <v>13.46650272</v>
      </c>
      <c r="H217">
        <f>IFERROR(__xludf.DUMMYFUNCTION("FILTER('WholeNMJData-CalcPT-Thresholds'!C:C,'WholeNMJData-CalcPT-Thresholds'!$B:$B=$A217)"),112.19556)</f>
        <v>112.19556</v>
      </c>
    </row>
    <row r="218">
      <c r="A218" s="3" t="s">
        <v>1057</v>
      </c>
      <c r="B218" s="3" t="s">
        <v>1054</v>
      </c>
      <c r="C218" s="2">
        <v>36.0</v>
      </c>
      <c r="D218" s="2">
        <v>10462.3366667</v>
      </c>
      <c r="E218" s="2">
        <v>0.90693190272</v>
      </c>
      <c r="F218">
        <f>IFERROR(__xludf.DUMMYFUNCTION("FILTER('WholeNMJData-CalcPT-Thresholds'!D:D,'WholeNMJData-CalcPT-Thresholds'!B:B=A218)"),752.95801)</f>
        <v>752.95801</v>
      </c>
      <c r="G218">
        <f t="shared" si="1"/>
        <v>13.89498023</v>
      </c>
      <c r="H218">
        <f>IFERROR(__xludf.DUMMYFUNCTION("FILTER('WholeNMJData-CalcPT-Thresholds'!C:C,'WholeNMJData-CalcPT-Thresholds'!$B:$B=$A218)"),112.19556)</f>
        <v>112.19556</v>
      </c>
    </row>
    <row r="219">
      <c r="A219" s="3" t="s">
        <v>1057</v>
      </c>
      <c r="B219" s="3" t="s">
        <v>1054</v>
      </c>
      <c r="C219" s="2">
        <v>24.0</v>
      </c>
      <c r="D219" s="2">
        <v>9073.51775</v>
      </c>
      <c r="E219" s="2">
        <v>0.48635528376</v>
      </c>
      <c r="F219">
        <f>IFERROR(__xludf.DUMMYFUNCTION("FILTER('WholeNMJData-CalcPT-Thresholds'!D:D,'WholeNMJData-CalcPT-Thresholds'!B:B=A219)"),752.95801)</f>
        <v>752.95801</v>
      </c>
      <c r="G219">
        <f t="shared" si="1"/>
        <v>12.05049635</v>
      </c>
      <c r="H219">
        <f>IFERROR(__xludf.DUMMYFUNCTION("FILTER('WholeNMJData-CalcPT-Thresholds'!C:C,'WholeNMJData-CalcPT-Thresholds'!$B:$B=$A219)"),112.19556)</f>
        <v>112.19556</v>
      </c>
    </row>
    <row r="220">
      <c r="A220" s="3" t="s">
        <v>1057</v>
      </c>
      <c r="B220" s="3" t="s">
        <v>1054</v>
      </c>
      <c r="C220" s="2">
        <v>32.0</v>
      </c>
      <c r="D220" s="2">
        <v>13272.7727125</v>
      </c>
      <c r="E220" s="2">
        <v>0.818605029661</v>
      </c>
      <c r="F220">
        <f>IFERROR(__xludf.DUMMYFUNCTION("FILTER('WholeNMJData-CalcPT-Thresholds'!D:D,'WholeNMJData-CalcPT-Thresholds'!B:B=A220)"),752.95801)</f>
        <v>752.95801</v>
      </c>
      <c r="G220">
        <f t="shared" si="1"/>
        <v>17.62750716</v>
      </c>
      <c r="H220">
        <f>IFERROR(__xludf.DUMMYFUNCTION("FILTER('WholeNMJData-CalcPT-Thresholds'!C:C,'WholeNMJData-CalcPT-Thresholds'!$B:$B=$A220)"),112.19556)</f>
        <v>112.19556</v>
      </c>
    </row>
    <row r="221">
      <c r="A221" s="3" t="s">
        <v>1057</v>
      </c>
      <c r="B221" s="3" t="s">
        <v>1054</v>
      </c>
      <c r="C221" s="2">
        <v>40.0</v>
      </c>
      <c r="D221" s="2">
        <v>8196.01629</v>
      </c>
      <c r="E221" s="2">
        <v>0.744675045052</v>
      </c>
      <c r="F221">
        <f>IFERROR(__xludf.DUMMYFUNCTION("FILTER('WholeNMJData-CalcPT-Thresholds'!D:D,'WholeNMJData-CalcPT-Thresholds'!B:B=A221)"),752.95801)</f>
        <v>752.95801</v>
      </c>
      <c r="G221">
        <f t="shared" si="1"/>
        <v>10.88509078</v>
      </c>
      <c r="H221">
        <f>IFERROR(__xludf.DUMMYFUNCTION("FILTER('WholeNMJData-CalcPT-Thresholds'!C:C,'WholeNMJData-CalcPT-Thresholds'!$B:$B=$A221)"),112.19556)</f>
        <v>112.19556</v>
      </c>
    </row>
    <row r="222">
      <c r="A222" s="3" t="s">
        <v>1057</v>
      </c>
      <c r="B222" s="3" t="s">
        <v>1054</v>
      </c>
      <c r="C222" s="2">
        <v>48.0</v>
      </c>
      <c r="D222" s="2">
        <v>8586.72960833</v>
      </c>
      <c r="E222" s="2">
        <v>0.714675805564</v>
      </c>
      <c r="F222">
        <f>IFERROR(__xludf.DUMMYFUNCTION("FILTER('WholeNMJData-CalcPT-Thresholds'!D:D,'WholeNMJData-CalcPT-Thresholds'!B:B=A222)"),752.95801)</f>
        <v>752.95801</v>
      </c>
      <c r="G222">
        <f t="shared" si="1"/>
        <v>11.4039953</v>
      </c>
      <c r="H222">
        <f>IFERROR(__xludf.DUMMYFUNCTION("FILTER('WholeNMJData-CalcPT-Thresholds'!C:C,'WholeNMJData-CalcPT-Thresholds'!$B:$B=$A222)"),112.19556)</f>
        <v>112.19556</v>
      </c>
    </row>
    <row r="223">
      <c r="A223" s="3" t="s">
        <v>1057</v>
      </c>
      <c r="B223" s="3" t="s">
        <v>1054</v>
      </c>
      <c r="C223" s="2">
        <v>28.0</v>
      </c>
      <c r="D223" s="2">
        <v>8271.07088571</v>
      </c>
      <c r="E223" s="2">
        <v>0.407997893698</v>
      </c>
      <c r="F223">
        <f>IFERROR(__xludf.DUMMYFUNCTION("FILTER('WholeNMJData-CalcPT-Thresholds'!D:D,'WholeNMJData-CalcPT-Thresholds'!B:B=A223)"),752.95801)</f>
        <v>752.95801</v>
      </c>
      <c r="G223">
        <f t="shared" si="1"/>
        <v>10.98477043</v>
      </c>
      <c r="H223">
        <f>IFERROR(__xludf.DUMMYFUNCTION("FILTER('WholeNMJData-CalcPT-Thresholds'!C:C,'WholeNMJData-CalcPT-Thresholds'!$B:$B=$A223)"),112.19556)</f>
        <v>112.19556</v>
      </c>
    </row>
    <row r="224">
      <c r="A224" s="3" t="s">
        <v>1057</v>
      </c>
      <c r="B224" s="3" t="s">
        <v>1054</v>
      </c>
      <c r="C224" s="2">
        <v>20.0</v>
      </c>
      <c r="D224" s="2">
        <v>8181.09522</v>
      </c>
      <c r="E224" s="2">
        <v>0.408154362002</v>
      </c>
      <c r="F224">
        <f>IFERROR(__xludf.DUMMYFUNCTION("FILTER('WholeNMJData-CalcPT-Thresholds'!D:D,'WholeNMJData-CalcPT-Thresholds'!B:B=A224)"),752.95801)</f>
        <v>752.95801</v>
      </c>
      <c r="G224">
        <f t="shared" si="1"/>
        <v>10.86527417</v>
      </c>
      <c r="H224">
        <f>IFERROR(__xludf.DUMMYFUNCTION("FILTER('WholeNMJData-CalcPT-Thresholds'!C:C,'WholeNMJData-CalcPT-Thresholds'!$B:$B=$A224)"),112.19556)</f>
        <v>112.19556</v>
      </c>
    </row>
    <row r="225">
      <c r="A225" s="3" t="s">
        <v>1057</v>
      </c>
      <c r="B225" s="3" t="s">
        <v>1054</v>
      </c>
      <c r="C225" s="2">
        <v>28.0</v>
      </c>
      <c r="D225" s="2">
        <v>10183.7672714</v>
      </c>
      <c r="E225" s="2">
        <v>0.935447742087</v>
      </c>
      <c r="F225">
        <f>IFERROR(__xludf.DUMMYFUNCTION("FILTER('WholeNMJData-CalcPT-Thresholds'!D:D,'WholeNMJData-CalcPT-Thresholds'!B:B=A225)"),752.95801)</f>
        <v>752.95801</v>
      </c>
      <c r="G225">
        <f t="shared" si="1"/>
        <v>13.52501353</v>
      </c>
      <c r="H225">
        <f>IFERROR(__xludf.DUMMYFUNCTION("FILTER('WholeNMJData-CalcPT-Thresholds'!C:C,'WholeNMJData-CalcPT-Thresholds'!$B:$B=$A225)"),112.19556)</f>
        <v>112.19556</v>
      </c>
    </row>
    <row r="226">
      <c r="A226" s="3" t="s">
        <v>1057</v>
      </c>
      <c r="B226" s="3" t="s">
        <v>1054</v>
      </c>
      <c r="C226" s="2">
        <v>40.0</v>
      </c>
      <c r="D226" s="2">
        <v>8986.48328</v>
      </c>
      <c r="E226" s="2">
        <v>0.463409597531</v>
      </c>
      <c r="F226">
        <f>IFERROR(__xludf.DUMMYFUNCTION("FILTER('WholeNMJData-CalcPT-Thresholds'!D:D,'WholeNMJData-CalcPT-Thresholds'!B:B=A226)"),752.95801)</f>
        <v>752.95801</v>
      </c>
      <c r="G226">
        <f t="shared" si="1"/>
        <v>11.93490628</v>
      </c>
      <c r="H226">
        <f>IFERROR(__xludf.DUMMYFUNCTION("FILTER('WholeNMJData-CalcPT-Thresholds'!C:C,'WholeNMJData-CalcPT-Thresholds'!$B:$B=$A226)"),112.19556)</f>
        <v>112.19556</v>
      </c>
    </row>
    <row r="227">
      <c r="A227" s="3" t="s">
        <v>1057</v>
      </c>
      <c r="B227" s="3" t="s">
        <v>1054</v>
      </c>
      <c r="C227" s="2">
        <v>68.0</v>
      </c>
      <c r="D227" s="2">
        <v>10704.3832882</v>
      </c>
      <c r="E227" s="2">
        <v>0.575586031824</v>
      </c>
      <c r="F227">
        <f>IFERROR(__xludf.DUMMYFUNCTION("FILTER('WholeNMJData-CalcPT-Thresholds'!D:D,'WholeNMJData-CalcPT-Thresholds'!B:B=A227)"),752.95801)</f>
        <v>752.95801</v>
      </c>
      <c r="G227">
        <f t="shared" si="1"/>
        <v>14.21644122</v>
      </c>
      <c r="H227">
        <f>IFERROR(__xludf.DUMMYFUNCTION("FILTER('WholeNMJData-CalcPT-Thresholds'!C:C,'WholeNMJData-CalcPT-Thresholds'!$B:$B=$A227)"),112.19556)</f>
        <v>112.19556</v>
      </c>
    </row>
    <row r="228">
      <c r="A228" s="3" t="s">
        <v>1057</v>
      </c>
      <c r="B228" s="3" t="s">
        <v>1054</v>
      </c>
      <c r="C228" s="2">
        <v>96.0</v>
      </c>
      <c r="D228" s="2">
        <v>13989.0978625</v>
      </c>
      <c r="E228" s="2">
        <v>1.27623930975</v>
      </c>
      <c r="F228">
        <f>IFERROR(__xludf.DUMMYFUNCTION("FILTER('WholeNMJData-CalcPT-Thresholds'!D:D,'WholeNMJData-CalcPT-Thresholds'!B:B=A228)"),752.95801)</f>
        <v>752.95801</v>
      </c>
      <c r="G228">
        <f t="shared" si="1"/>
        <v>18.57885523</v>
      </c>
      <c r="H228">
        <f>IFERROR(__xludf.DUMMYFUNCTION("FILTER('WholeNMJData-CalcPT-Thresholds'!C:C,'WholeNMJData-CalcPT-Thresholds'!$B:$B=$A228)"),112.19556)</f>
        <v>112.19556</v>
      </c>
    </row>
    <row r="229">
      <c r="A229" s="3" t="s">
        <v>1057</v>
      </c>
      <c r="B229" s="3" t="s">
        <v>1054</v>
      </c>
      <c r="C229" s="2">
        <v>20.0</v>
      </c>
      <c r="D229" s="2">
        <v>8771.89508</v>
      </c>
      <c r="E229" s="2">
        <v>0.498852227494</v>
      </c>
      <c r="F229">
        <f>IFERROR(__xludf.DUMMYFUNCTION("FILTER('WholeNMJData-CalcPT-Thresholds'!D:D,'WholeNMJData-CalcPT-Thresholds'!B:B=A229)"),752.95801)</f>
        <v>752.95801</v>
      </c>
      <c r="G229">
        <f t="shared" si="1"/>
        <v>11.6499127</v>
      </c>
      <c r="H229">
        <f>IFERROR(__xludf.DUMMYFUNCTION("FILTER('WholeNMJData-CalcPT-Thresholds'!C:C,'WholeNMJData-CalcPT-Thresholds'!$B:$B=$A229)"),112.19556)</f>
        <v>112.19556</v>
      </c>
    </row>
    <row r="230">
      <c r="A230" s="3" t="s">
        <v>1057</v>
      </c>
      <c r="B230" s="3" t="s">
        <v>1054</v>
      </c>
      <c r="C230" s="2">
        <v>104.0</v>
      </c>
      <c r="D230" s="2">
        <v>11261.4207385</v>
      </c>
      <c r="E230" s="2">
        <v>0.806430130879</v>
      </c>
      <c r="F230">
        <f>IFERROR(__xludf.DUMMYFUNCTION("FILTER('WholeNMJData-CalcPT-Thresholds'!D:D,'WholeNMJData-CalcPT-Thresholds'!B:B=A230)"),752.95801)</f>
        <v>752.95801</v>
      </c>
      <c r="G230">
        <f t="shared" si="1"/>
        <v>14.95624004</v>
      </c>
      <c r="H230">
        <f>IFERROR(__xludf.DUMMYFUNCTION("FILTER('WholeNMJData-CalcPT-Thresholds'!C:C,'WholeNMJData-CalcPT-Thresholds'!$B:$B=$A230)"),112.19556)</f>
        <v>112.19556</v>
      </c>
    </row>
    <row r="231">
      <c r="A231" s="3" t="s">
        <v>1057</v>
      </c>
      <c r="B231" s="3" t="s">
        <v>1054</v>
      </c>
      <c r="C231" s="2">
        <v>24.0</v>
      </c>
      <c r="D231" s="2">
        <v>8089.97793333</v>
      </c>
      <c r="E231" s="2">
        <v>0.519125915374</v>
      </c>
      <c r="F231">
        <f>IFERROR(__xludf.DUMMYFUNCTION("FILTER('WholeNMJData-CalcPT-Thresholds'!D:D,'WholeNMJData-CalcPT-Thresholds'!B:B=A231)"),752.95801)</f>
        <v>752.95801</v>
      </c>
      <c r="G231">
        <f t="shared" si="1"/>
        <v>10.74426173</v>
      </c>
      <c r="H231">
        <f>IFERROR(__xludf.DUMMYFUNCTION("FILTER('WholeNMJData-CalcPT-Thresholds'!C:C,'WholeNMJData-CalcPT-Thresholds'!$B:$B=$A231)"),112.19556)</f>
        <v>112.19556</v>
      </c>
    </row>
    <row r="232">
      <c r="A232" s="3" t="s">
        <v>1057</v>
      </c>
      <c r="B232" s="3" t="s">
        <v>1054</v>
      </c>
      <c r="C232" s="2">
        <v>16.0</v>
      </c>
      <c r="D232" s="2">
        <v>7554.355725</v>
      </c>
      <c r="E232" s="2">
        <v>0.175270486088</v>
      </c>
      <c r="F232">
        <f>IFERROR(__xludf.DUMMYFUNCTION("FILTER('WholeNMJData-CalcPT-Thresholds'!D:D,'WholeNMJData-CalcPT-Thresholds'!B:B=A232)"),752.95801)</f>
        <v>752.95801</v>
      </c>
      <c r="G232">
        <f t="shared" si="1"/>
        <v>10.03290439</v>
      </c>
      <c r="H232">
        <f>IFERROR(__xludf.DUMMYFUNCTION("FILTER('WholeNMJData-CalcPT-Thresholds'!C:C,'WholeNMJData-CalcPT-Thresholds'!$B:$B=$A232)"),112.19556)</f>
        <v>112.19556</v>
      </c>
    </row>
    <row r="233">
      <c r="A233" s="3" t="s">
        <v>1057</v>
      </c>
      <c r="B233" s="3" t="s">
        <v>1054</v>
      </c>
      <c r="C233" s="2">
        <v>16.0</v>
      </c>
      <c r="D233" s="2">
        <v>9033.7111</v>
      </c>
      <c r="E233" s="2">
        <v>0.378714147722</v>
      </c>
      <c r="F233">
        <f>IFERROR(__xludf.DUMMYFUNCTION("FILTER('WholeNMJData-CalcPT-Thresholds'!D:D,'WholeNMJData-CalcPT-Thresholds'!B:B=A233)"),752.95801)</f>
        <v>752.95801</v>
      </c>
      <c r="G233">
        <f t="shared" si="1"/>
        <v>11.99762932</v>
      </c>
      <c r="H233">
        <f>IFERROR(__xludf.DUMMYFUNCTION("FILTER('WholeNMJData-CalcPT-Thresholds'!C:C,'WholeNMJData-CalcPT-Thresholds'!$B:$B=$A233)"),112.19556)</f>
        <v>112.19556</v>
      </c>
    </row>
    <row r="234">
      <c r="A234" s="3" t="s">
        <v>1057</v>
      </c>
      <c r="B234" s="3" t="s">
        <v>1054</v>
      </c>
      <c r="C234" s="2">
        <v>20.0</v>
      </c>
      <c r="D234" s="2">
        <v>10395.96734</v>
      </c>
      <c r="E234" s="2">
        <v>0.452192522952</v>
      </c>
      <c r="F234">
        <f>IFERROR(__xludf.DUMMYFUNCTION("FILTER('WholeNMJData-CalcPT-Thresholds'!D:D,'WholeNMJData-CalcPT-Thresholds'!B:B=A234)"),752.95801)</f>
        <v>752.95801</v>
      </c>
      <c r="G234">
        <f t="shared" si="1"/>
        <v>13.80683544</v>
      </c>
      <c r="H234">
        <f>IFERROR(__xludf.DUMMYFUNCTION("FILTER('WholeNMJData-CalcPT-Thresholds'!C:C,'WholeNMJData-CalcPT-Thresholds'!$B:$B=$A234)"),112.19556)</f>
        <v>112.19556</v>
      </c>
    </row>
    <row r="235">
      <c r="A235" s="3" t="s">
        <v>1057</v>
      </c>
      <c r="B235" s="3" t="s">
        <v>1054</v>
      </c>
      <c r="C235" s="2">
        <v>24.0</v>
      </c>
      <c r="D235" s="2">
        <v>7994.49196667</v>
      </c>
      <c r="E235" s="2">
        <v>0.671242815976</v>
      </c>
      <c r="F235">
        <f>IFERROR(__xludf.DUMMYFUNCTION("FILTER('WholeNMJData-CalcPT-Thresholds'!D:D,'WholeNMJData-CalcPT-Thresholds'!B:B=A235)"),752.95801)</f>
        <v>752.95801</v>
      </c>
      <c r="G235">
        <f t="shared" si="1"/>
        <v>10.61744727</v>
      </c>
      <c r="H235">
        <f>IFERROR(__xludf.DUMMYFUNCTION("FILTER('WholeNMJData-CalcPT-Thresholds'!C:C,'WholeNMJData-CalcPT-Thresholds'!$B:$B=$A235)"),112.19556)</f>
        <v>112.19556</v>
      </c>
    </row>
    <row r="236">
      <c r="A236" s="3" t="s">
        <v>1057</v>
      </c>
      <c r="B236" s="3" t="s">
        <v>1054</v>
      </c>
      <c r="C236" s="2">
        <v>20.0</v>
      </c>
      <c r="D236" s="2">
        <v>8868.42682</v>
      </c>
      <c r="E236" s="2">
        <v>0.392888679212</v>
      </c>
      <c r="F236">
        <f>IFERROR(__xludf.DUMMYFUNCTION("FILTER('WholeNMJData-CalcPT-Thresholds'!D:D,'WholeNMJData-CalcPT-Thresholds'!B:B=A236)"),752.95801)</f>
        <v>752.95801</v>
      </c>
      <c r="G236">
        <f t="shared" si="1"/>
        <v>11.77811605</v>
      </c>
      <c r="H236">
        <f>IFERROR(__xludf.DUMMYFUNCTION("FILTER('WholeNMJData-CalcPT-Thresholds'!C:C,'WholeNMJData-CalcPT-Thresholds'!$B:$B=$A236)"),112.19556)</f>
        <v>112.19556</v>
      </c>
    </row>
    <row r="237">
      <c r="A237" s="3" t="s">
        <v>1057</v>
      </c>
      <c r="B237" s="3" t="s">
        <v>1054</v>
      </c>
      <c r="C237" s="2">
        <v>16.0</v>
      </c>
      <c r="D237" s="2">
        <v>9949.14775</v>
      </c>
      <c r="E237" s="2">
        <v>0.449822960967</v>
      </c>
      <c r="F237">
        <f>IFERROR(__xludf.DUMMYFUNCTION("FILTER('WholeNMJData-CalcPT-Thresholds'!D:D,'WholeNMJData-CalcPT-Thresholds'!B:B=A237)"),752.95801)</f>
        <v>752.95801</v>
      </c>
      <c r="G237">
        <f t="shared" si="1"/>
        <v>13.21341644</v>
      </c>
      <c r="H237">
        <f>IFERROR(__xludf.DUMMYFUNCTION("FILTER('WholeNMJData-CalcPT-Thresholds'!C:C,'WholeNMJData-CalcPT-Thresholds'!$B:$B=$A237)"),112.19556)</f>
        <v>112.19556</v>
      </c>
    </row>
    <row r="238">
      <c r="A238" s="3" t="s">
        <v>1057</v>
      </c>
      <c r="B238" s="3" t="s">
        <v>1054</v>
      </c>
      <c r="C238" s="2">
        <v>276.0</v>
      </c>
      <c r="D238" s="2">
        <v>13459.7897319</v>
      </c>
      <c r="E238" s="2">
        <v>1.07525581664</v>
      </c>
      <c r="F238">
        <f>IFERROR(__xludf.DUMMYFUNCTION("FILTER('WholeNMJData-CalcPT-Thresholds'!D:D,'WholeNMJData-CalcPT-Thresholds'!B:B=A238)"),752.95801)</f>
        <v>752.95801</v>
      </c>
      <c r="G238">
        <f t="shared" si="1"/>
        <v>17.87588359</v>
      </c>
      <c r="H238">
        <f>IFERROR(__xludf.DUMMYFUNCTION("FILTER('WholeNMJData-CalcPT-Thresholds'!C:C,'WholeNMJData-CalcPT-Thresholds'!$B:$B=$A238)"),112.19556)</f>
        <v>112.19556</v>
      </c>
    </row>
    <row r="239">
      <c r="A239" s="3" t="s">
        <v>1057</v>
      </c>
      <c r="B239" s="3" t="s">
        <v>1054</v>
      </c>
      <c r="C239" s="2">
        <v>20.0</v>
      </c>
      <c r="D239" s="2">
        <v>10009.3889</v>
      </c>
      <c r="E239" s="2">
        <v>0.482128514359</v>
      </c>
      <c r="F239">
        <f>IFERROR(__xludf.DUMMYFUNCTION("FILTER('WholeNMJData-CalcPT-Thresholds'!D:D,'WholeNMJData-CalcPT-Thresholds'!B:B=A239)"),752.95801)</f>
        <v>752.95801</v>
      </c>
      <c r="G239">
        <f t="shared" si="1"/>
        <v>13.29342243</v>
      </c>
      <c r="H239">
        <f>IFERROR(__xludf.DUMMYFUNCTION("FILTER('WholeNMJData-CalcPT-Thresholds'!C:C,'WholeNMJData-CalcPT-Thresholds'!$B:$B=$A239)"),112.19556)</f>
        <v>112.19556</v>
      </c>
    </row>
    <row r="240">
      <c r="A240" s="3" t="s">
        <v>1057</v>
      </c>
      <c r="B240" s="3" t="s">
        <v>1054</v>
      </c>
      <c r="C240" s="2">
        <v>36.0</v>
      </c>
      <c r="D240" s="2">
        <v>8979.20535556</v>
      </c>
      <c r="E240" s="2">
        <v>0.362406624099</v>
      </c>
      <c r="F240">
        <f>IFERROR(__xludf.DUMMYFUNCTION("FILTER('WholeNMJData-CalcPT-Thresholds'!D:D,'WholeNMJData-CalcPT-Thresholds'!B:B=A240)"),752.95801)</f>
        <v>752.95801</v>
      </c>
      <c r="G240">
        <f t="shared" si="1"/>
        <v>11.9252405</v>
      </c>
      <c r="H240">
        <f>IFERROR(__xludf.DUMMYFUNCTION("FILTER('WholeNMJData-CalcPT-Thresholds'!C:C,'WholeNMJData-CalcPT-Thresholds'!$B:$B=$A240)"),112.19556)</f>
        <v>112.19556</v>
      </c>
    </row>
    <row r="241">
      <c r="A241" s="3" t="s">
        <v>1057</v>
      </c>
      <c r="B241" s="3" t="s">
        <v>1054</v>
      </c>
      <c r="C241" s="2">
        <v>24.0</v>
      </c>
      <c r="D241" s="2">
        <v>10429.8566</v>
      </c>
      <c r="E241" s="2">
        <v>0.437818109599</v>
      </c>
      <c r="F241">
        <f>IFERROR(__xludf.DUMMYFUNCTION("FILTER('WholeNMJData-CalcPT-Thresholds'!D:D,'WholeNMJData-CalcPT-Thresholds'!B:B=A241)"),752.95801)</f>
        <v>752.95801</v>
      </c>
      <c r="G241">
        <f t="shared" si="1"/>
        <v>13.85184361</v>
      </c>
      <c r="H241">
        <f>IFERROR(__xludf.DUMMYFUNCTION("FILTER('WholeNMJData-CalcPT-Thresholds'!C:C,'WholeNMJData-CalcPT-Thresholds'!$B:$B=$A241)"),112.19556)</f>
        <v>112.19556</v>
      </c>
    </row>
    <row r="242">
      <c r="A242" s="3" t="s">
        <v>1057</v>
      </c>
      <c r="B242" s="3" t="s">
        <v>1054</v>
      </c>
      <c r="C242" s="2">
        <v>16.0</v>
      </c>
      <c r="D242" s="2">
        <v>7520.60025</v>
      </c>
      <c r="E242" s="2">
        <v>0.199228366113</v>
      </c>
      <c r="F242">
        <f>IFERROR(__xludf.DUMMYFUNCTION("FILTER('WholeNMJData-CalcPT-Thresholds'!D:D,'WholeNMJData-CalcPT-Thresholds'!B:B=A242)"),752.95801)</f>
        <v>752.95801</v>
      </c>
      <c r="G242">
        <f t="shared" si="1"/>
        <v>9.988073903</v>
      </c>
      <c r="H242">
        <f>IFERROR(__xludf.DUMMYFUNCTION("FILTER('WholeNMJData-CalcPT-Thresholds'!C:C,'WholeNMJData-CalcPT-Thresholds'!$B:$B=$A242)"),112.19556)</f>
        <v>112.19556</v>
      </c>
    </row>
    <row r="243">
      <c r="A243" s="3" t="s">
        <v>1057</v>
      </c>
      <c r="B243" s="3" t="s">
        <v>1054</v>
      </c>
      <c r="C243" s="2">
        <v>92.0</v>
      </c>
      <c r="D243" s="2">
        <v>12971.6116348</v>
      </c>
      <c r="E243" s="2">
        <v>0.747972956112</v>
      </c>
      <c r="F243">
        <f>IFERROR(__xludf.DUMMYFUNCTION("FILTER('WholeNMJData-CalcPT-Thresholds'!D:D,'WholeNMJData-CalcPT-Thresholds'!B:B=A243)"),752.95801)</f>
        <v>752.95801</v>
      </c>
      <c r="G243">
        <f t="shared" si="1"/>
        <v>17.22753655</v>
      </c>
      <c r="H243">
        <f>IFERROR(__xludf.DUMMYFUNCTION("FILTER('WholeNMJData-CalcPT-Thresholds'!C:C,'WholeNMJData-CalcPT-Thresholds'!$B:$B=$A243)"),112.19556)</f>
        <v>112.19556</v>
      </c>
    </row>
    <row r="244">
      <c r="A244" s="3" t="s">
        <v>1057</v>
      </c>
      <c r="B244" s="3" t="s">
        <v>1054</v>
      </c>
      <c r="C244" s="2">
        <v>28.0</v>
      </c>
      <c r="D244" s="2">
        <v>8876.22388571</v>
      </c>
      <c r="E244" s="2">
        <v>0.509911946598</v>
      </c>
      <c r="F244">
        <f>IFERROR(__xludf.DUMMYFUNCTION("FILTER('WholeNMJData-CalcPT-Thresholds'!D:D,'WholeNMJData-CalcPT-Thresholds'!B:B=A244)"),752.95801)</f>
        <v>752.95801</v>
      </c>
      <c r="G244">
        <f t="shared" si="1"/>
        <v>11.78847129</v>
      </c>
      <c r="H244">
        <f>IFERROR(__xludf.DUMMYFUNCTION("FILTER('WholeNMJData-CalcPT-Thresholds'!C:C,'WholeNMJData-CalcPT-Thresholds'!$B:$B=$A244)"),112.19556)</f>
        <v>112.19556</v>
      </c>
    </row>
    <row r="245">
      <c r="A245" s="3" t="s">
        <v>1057</v>
      </c>
      <c r="B245" s="3" t="s">
        <v>1054</v>
      </c>
      <c r="C245" s="2">
        <v>48.0</v>
      </c>
      <c r="D245" s="2">
        <v>11088.8994583</v>
      </c>
      <c r="E245" s="2">
        <v>0.830871560755</v>
      </c>
      <c r="F245">
        <f>IFERROR(__xludf.DUMMYFUNCTION("FILTER('WholeNMJData-CalcPT-Thresholds'!D:D,'WholeNMJData-CalcPT-Thresholds'!B:B=A245)"),752.95801)</f>
        <v>752.95801</v>
      </c>
      <c r="G245">
        <f t="shared" si="1"/>
        <v>14.72711534</v>
      </c>
      <c r="H245">
        <f>IFERROR(__xludf.DUMMYFUNCTION("FILTER('WholeNMJData-CalcPT-Thresholds'!C:C,'WholeNMJData-CalcPT-Thresholds'!$B:$B=$A245)"),112.19556)</f>
        <v>112.19556</v>
      </c>
    </row>
    <row r="246">
      <c r="A246" s="3" t="s">
        <v>1057</v>
      </c>
      <c r="B246" s="3" t="s">
        <v>1054</v>
      </c>
      <c r="C246" s="2">
        <v>80.0</v>
      </c>
      <c r="D246" s="2">
        <v>12598.66044</v>
      </c>
      <c r="E246" s="2">
        <v>0.849590014032</v>
      </c>
      <c r="F246">
        <f>IFERROR(__xludf.DUMMYFUNCTION("FILTER('WholeNMJData-CalcPT-Thresholds'!D:D,'WholeNMJData-CalcPT-Thresholds'!B:B=A246)"),752.95801)</f>
        <v>752.95801</v>
      </c>
      <c r="G246">
        <f t="shared" si="1"/>
        <v>16.73222181</v>
      </c>
      <c r="H246">
        <f>IFERROR(__xludf.DUMMYFUNCTION("FILTER('WholeNMJData-CalcPT-Thresholds'!C:C,'WholeNMJData-CalcPT-Thresholds'!$B:$B=$A246)"),112.19556)</f>
        <v>112.19556</v>
      </c>
    </row>
    <row r="247">
      <c r="A247" s="3" t="s">
        <v>1057</v>
      </c>
      <c r="B247" s="3" t="s">
        <v>1054</v>
      </c>
      <c r="C247" s="2">
        <v>24.0</v>
      </c>
      <c r="D247" s="2">
        <v>9442.51453333</v>
      </c>
      <c r="E247" s="2">
        <v>0.331404509779</v>
      </c>
      <c r="F247">
        <f>IFERROR(__xludf.DUMMYFUNCTION("FILTER('WholeNMJData-CalcPT-Thresholds'!D:D,'WholeNMJData-CalcPT-Thresholds'!B:B=A247)"),752.95801)</f>
        <v>752.95801</v>
      </c>
      <c r="G247">
        <f t="shared" si="1"/>
        <v>12.54055924</v>
      </c>
      <c r="H247">
        <f>IFERROR(__xludf.DUMMYFUNCTION("FILTER('WholeNMJData-CalcPT-Thresholds'!C:C,'WholeNMJData-CalcPT-Thresholds'!$B:$B=$A247)"),112.19556)</f>
        <v>112.19556</v>
      </c>
    </row>
    <row r="248">
      <c r="A248" s="3" t="s">
        <v>1057</v>
      </c>
      <c r="B248" s="3" t="s">
        <v>1054</v>
      </c>
      <c r="C248" s="2">
        <v>80.0</v>
      </c>
      <c r="D248" s="2">
        <v>9297.834975</v>
      </c>
      <c r="E248" s="2">
        <v>0.785244620886</v>
      </c>
      <c r="F248">
        <f>IFERROR(__xludf.DUMMYFUNCTION("FILTER('WholeNMJData-CalcPT-Thresholds'!D:D,'WholeNMJData-CalcPT-Thresholds'!B:B=A248)"),752.95801)</f>
        <v>752.95801</v>
      </c>
      <c r="G248">
        <f t="shared" si="1"/>
        <v>12.348411</v>
      </c>
      <c r="H248">
        <f>IFERROR(__xludf.DUMMYFUNCTION("FILTER('WholeNMJData-CalcPT-Thresholds'!C:C,'WholeNMJData-CalcPT-Thresholds'!$B:$B=$A248)"),112.19556)</f>
        <v>112.19556</v>
      </c>
    </row>
    <row r="249">
      <c r="A249" s="3" t="s">
        <v>1057</v>
      </c>
      <c r="B249" s="3" t="s">
        <v>1054</v>
      </c>
      <c r="C249" s="2">
        <v>20.0</v>
      </c>
      <c r="D249" s="2">
        <v>7010.31146</v>
      </c>
      <c r="E249" s="2">
        <v>0.275077977776</v>
      </c>
      <c r="F249">
        <f>IFERROR(__xludf.DUMMYFUNCTION("FILTER('WholeNMJData-CalcPT-Thresholds'!D:D,'WholeNMJData-CalcPT-Thresholds'!B:B=A249)"),752.95801)</f>
        <v>752.95801</v>
      </c>
      <c r="G249">
        <f t="shared" si="1"/>
        <v>9.310361756</v>
      </c>
      <c r="H249">
        <f>IFERROR(__xludf.DUMMYFUNCTION("FILTER('WholeNMJData-CalcPT-Thresholds'!C:C,'WholeNMJData-CalcPT-Thresholds'!$B:$B=$A249)"),112.19556)</f>
        <v>112.19556</v>
      </c>
    </row>
    <row r="250">
      <c r="A250" s="3" t="s">
        <v>1057</v>
      </c>
      <c r="B250" s="3" t="s">
        <v>1054</v>
      </c>
      <c r="C250" s="2">
        <v>20.0</v>
      </c>
      <c r="D250" s="2">
        <v>9984.18128</v>
      </c>
      <c r="E250" s="2">
        <v>0.790909407446</v>
      </c>
      <c r="F250">
        <f>IFERROR(__xludf.DUMMYFUNCTION("FILTER('WholeNMJData-CalcPT-Thresholds'!D:D,'WholeNMJData-CalcPT-Thresholds'!B:B=A250)"),752.95801)</f>
        <v>752.95801</v>
      </c>
      <c r="G250">
        <f t="shared" si="1"/>
        <v>13.25994431</v>
      </c>
      <c r="H250">
        <f>IFERROR(__xludf.DUMMYFUNCTION("FILTER('WholeNMJData-CalcPT-Thresholds'!C:C,'WholeNMJData-CalcPT-Thresholds'!$B:$B=$A250)"),112.19556)</f>
        <v>112.19556</v>
      </c>
    </row>
    <row r="251">
      <c r="A251" s="3" t="s">
        <v>1057</v>
      </c>
      <c r="B251" s="3" t="s">
        <v>1054</v>
      </c>
      <c r="C251" s="2">
        <v>72.0</v>
      </c>
      <c r="D251" s="2">
        <v>18718.7608833</v>
      </c>
      <c r="E251" s="2">
        <v>0.959017250762</v>
      </c>
      <c r="F251">
        <f>IFERROR(__xludf.DUMMYFUNCTION("FILTER('WholeNMJData-CalcPT-Thresholds'!D:D,'WholeNMJData-CalcPT-Thresholds'!B:B=A251)"),752.95801)</f>
        <v>752.95801</v>
      </c>
      <c r="G251">
        <f t="shared" si="1"/>
        <v>24.8602985</v>
      </c>
      <c r="H251">
        <f>IFERROR(__xludf.DUMMYFUNCTION("FILTER('WholeNMJData-CalcPT-Thresholds'!C:C,'WholeNMJData-CalcPT-Thresholds'!$B:$B=$A251)"),112.19556)</f>
        <v>112.19556</v>
      </c>
    </row>
    <row r="252">
      <c r="A252" s="3" t="s">
        <v>1057</v>
      </c>
      <c r="B252" s="3" t="s">
        <v>1054</v>
      </c>
      <c r="C252" s="2">
        <v>60.0</v>
      </c>
      <c r="D252" s="2">
        <v>7841.25693333</v>
      </c>
      <c r="E252" s="2">
        <v>0.659438753756</v>
      </c>
      <c r="F252">
        <f>IFERROR(__xludf.DUMMYFUNCTION("FILTER('WholeNMJData-CalcPT-Thresholds'!D:D,'WholeNMJData-CalcPT-Thresholds'!B:B=A252)"),752.95801)</f>
        <v>752.95801</v>
      </c>
      <c r="G252">
        <f t="shared" si="1"/>
        <v>10.41393654</v>
      </c>
      <c r="H252">
        <f>IFERROR(__xludf.DUMMYFUNCTION("FILTER('WholeNMJData-CalcPT-Thresholds'!C:C,'WholeNMJData-CalcPT-Thresholds'!$B:$B=$A252)"),112.19556)</f>
        <v>112.19556</v>
      </c>
    </row>
    <row r="253">
      <c r="A253" s="3" t="s">
        <v>1057</v>
      </c>
      <c r="B253" s="3" t="s">
        <v>1054</v>
      </c>
      <c r="C253" s="2">
        <v>28.0</v>
      </c>
      <c r="D253" s="2">
        <v>10246.0114714</v>
      </c>
      <c r="E253" s="2">
        <v>0.395458106923</v>
      </c>
      <c r="F253">
        <f>IFERROR(__xludf.DUMMYFUNCTION("FILTER('WholeNMJData-CalcPT-Thresholds'!D:D,'WholeNMJData-CalcPT-Thresholds'!B:B=A253)"),752.95801)</f>
        <v>752.95801</v>
      </c>
      <c r="G253">
        <f t="shared" si="1"/>
        <v>13.60767976</v>
      </c>
      <c r="H253">
        <f>IFERROR(__xludf.DUMMYFUNCTION("FILTER('WholeNMJData-CalcPT-Thresholds'!C:C,'WholeNMJData-CalcPT-Thresholds'!$B:$B=$A253)"),112.19556)</f>
        <v>112.19556</v>
      </c>
    </row>
    <row r="254">
      <c r="A254" s="3" t="s">
        <v>1057</v>
      </c>
      <c r="B254" s="3" t="s">
        <v>1054</v>
      </c>
      <c r="C254" s="2">
        <v>60.0</v>
      </c>
      <c r="D254" s="2">
        <v>14463.8654667</v>
      </c>
      <c r="E254" s="2">
        <v>0.875764132983</v>
      </c>
      <c r="F254">
        <f>IFERROR(__xludf.DUMMYFUNCTION("FILTER('WholeNMJData-CalcPT-Thresholds'!D:D,'WholeNMJData-CalcPT-Thresholds'!B:B=A254)"),752.95801)</f>
        <v>752.95801</v>
      </c>
      <c r="G254">
        <f t="shared" si="1"/>
        <v>19.20939186</v>
      </c>
      <c r="H254">
        <f>IFERROR(__xludf.DUMMYFUNCTION("FILTER('WholeNMJData-CalcPT-Thresholds'!C:C,'WholeNMJData-CalcPT-Thresholds'!$B:$B=$A254)"),112.19556)</f>
        <v>112.19556</v>
      </c>
    </row>
    <row r="255">
      <c r="A255" s="3" t="s">
        <v>1057</v>
      </c>
      <c r="B255" s="3" t="s">
        <v>1054</v>
      </c>
      <c r="C255" s="2">
        <v>68.0</v>
      </c>
      <c r="D255" s="2">
        <v>10564.0849294</v>
      </c>
      <c r="E255" s="2">
        <v>0.824691713311</v>
      </c>
      <c r="F255">
        <f>IFERROR(__xludf.DUMMYFUNCTION("FILTER('WholeNMJData-CalcPT-Thresholds'!D:D,'WholeNMJData-CalcPT-Thresholds'!B:B=A255)"),752.95801)</f>
        <v>752.95801</v>
      </c>
      <c r="G255">
        <f t="shared" si="1"/>
        <v>14.03011163</v>
      </c>
      <c r="H255">
        <f>IFERROR(__xludf.DUMMYFUNCTION("FILTER('WholeNMJData-CalcPT-Thresholds'!C:C,'WholeNMJData-CalcPT-Thresholds'!$B:$B=$A255)"),112.19556)</f>
        <v>112.19556</v>
      </c>
    </row>
    <row r="256">
      <c r="A256" s="3" t="s">
        <v>1057</v>
      </c>
      <c r="B256" s="3" t="s">
        <v>1054</v>
      </c>
      <c r="C256" s="2">
        <v>24.0</v>
      </c>
      <c r="D256" s="2">
        <v>10345.87065</v>
      </c>
      <c r="E256" s="2">
        <v>0.337234885108</v>
      </c>
      <c r="F256">
        <f>IFERROR(__xludf.DUMMYFUNCTION("FILTER('WholeNMJData-CalcPT-Thresholds'!D:D,'WholeNMJData-CalcPT-Thresholds'!B:B=A256)"),752.95801)</f>
        <v>752.95801</v>
      </c>
      <c r="G256">
        <f t="shared" si="1"/>
        <v>13.74030226</v>
      </c>
      <c r="H256">
        <f>IFERROR(__xludf.DUMMYFUNCTION("FILTER('WholeNMJData-CalcPT-Thresholds'!C:C,'WholeNMJData-CalcPT-Thresholds'!$B:$B=$A256)"),112.19556)</f>
        <v>112.19556</v>
      </c>
    </row>
    <row r="257">
      <c r="A257" s="3" t="s">
        <v>1057</v>
      </c>
      <c r="B257" s="3" t="s">
        <v>1054</v>
      </c>
      <c r="C257" s="2">
        <v>44.0</v>
      </c>
      <c r="D257" s="2">
        <v>11114.6030636</v>
      </c>
      <c r="E257" s="2">
        <v>0.714718713257</v>
      </c>
      <c r="F257">
        <f>IFERROR(__xludf.DUMMYFUNCTION("FILTER('WholeNMJData-CalcPT-Thresholds'!D:D,'WholeNMJData-CalcPT-Thresholds'!B:B=A257)"),752.95801)</f>
        <v>752.95801</v>
      </c>
      <c r="G257">
        <f t="shared" si="1"/>
        <v>14.76125218</v>
      </c>
      <c r="H257">
        <f>IFERROR(__xludf.DUMMYFUNCTION("FILTER('WholeNMJData-CalcPT-Thresholds'!C:C,'WholeNMJData-CalcPT-Thresholds'!$B:$B=$A257)"),112.19556)</f>
        <v>112.19556</v>
      </c>
    </row>
    <row r="258">
      <c r="A258" s="3" t="s">
        <v>1057</v>
      </c>
      <c r="B258" s="3" t="s">
        <v>1054</v>
      </c>
      <c r="C258" s="2">
        <v>16.0</v>
      </c>
      <c r="D258" s="2">
        <v>7719.3646</v>
      </c>
      <c r="E258" s="2">
        <v>0.716142556604</v>
      </c>
      <c r="F258">
        <f>IFERROR(__xludf.DUMMYFUNCTION("FILTER('WholeNMJData-CalcPT-Thresholds'!D:D,'WholeNMJData-CalcPT-Thresholds'!B:B=A258)"),752.95801)</f>
        <v>752.95801</v>
      </c>
      <c r="G258">
        <f t="shared" si="1"/>
        <v>10.2520519</v>
      </c>
      <c r="H258">
        <f>IFERROR(__xludf.DUMMYFUNCTION("FILTER('WholeNMJData-CalcPT-Thresholds'!C:C,'WholeNMJData-CalcPT-Thresholds'!$B:$B=$A258)"),112.19556)</f>
        <v>112.19556</v>
      </c>
    </row>
    <row r="259">
      <c r="A259" s="3" t="s">
        <v>1057</v>
      </c>
      <c r="B259" s="3" t="s">
        <v>1054</v>
      </c>
      <c r="C259" s="2">
        <v>28.0</v>
      </c>
      <c r="D259" s="2">
        <v>14327.2675714</v>
      </c>
      <c r="E259" s="2">
        <v>0.63403646611</v>
      </c>
      <c r="F259">
        <f>IFERROR(__xludf.DUMMYFUNCTION("FILTER('WholeNMJData-CalcPT-Thresholds'!D:D,'WholeNMJData-CalcPT-Thresholds'!B:B=A259)"),752.95801)</f>
        <v>752.95801</v>
      </c>
      <c r="G259">
        <f t="shared" si="1"/>
        <v>19.02797683</v>
      </c>
      <c r="H259">
        <f>IFERROR(__xludf.DUMMYFUNCTION("FILTER('WholeNMJData-CalcPT-Thresholds'!C:C,'WholeNMJData-CalcPT-Thresholds'!$B:$B=$A259)"),112.19556)</f>
        <v>112.19556</v>
      </c>
    </row>
    <row r="260">
      <c r="A260" s="3" t="s">
        <v>1057</v>
      </c>
      <c r="B260" s="3" t="s">
        <v>1054</v>
      </c>
      <c r="C260" s="2">
        <v>32.0</v>
      </c>
      <c r="D260" s="2">
        <v>7327.8976625</v>
      </c>
      <c r="E260" s="2">
        <v>0.658476240013</v>
      </c>
      <c r="F260">
        <f>IFERROR(__xludf.DUMMYFUNCTION("FILTER('WholeNMJData-CalcPT-Thresholds'!D:D,'WholeNMJData-CalcPT-Thresholds'!B:B=A260)"),752.95801)</f>
        <v>752.95801</v>
      </c>
      <c r="G260">
        <f t="shared" si="1"/>
        <v>9.732146501</v>
      </c>
      <c r="H260">
        <f>IFERROR(__xludf.DUMMYFUNCTION("FILTER('WholeNMJData-CalcPT-Thresholds'!C:C,'WholeNMJData-CalcPT-Thresholds'!$B:$B=$A260)"),112.19556)</f>
        <v>112.19556</v>
      </c>
    </row>
    <row r="261">
      <c r="A261" s="3" t="s">
        <v>1057</v>
      </c>
      <c r="B261" s="3" t="s">
        <v>1054</v>
      </c>
      <c r="C261" s="2">
        <v>36.0</v>
      </c>
      <c r="D261" s="2">
        <v>10341.8963</v>
      </c>
      <c r="E261" s="2">
        <v>0.389332002875</v>
      </c>
      <c r="F261">
        <f>IFERROR(__xludf.DUMMYFUNCTION("FILTER('WholeNMJData-CalcPT-Thresholds'!D:D,'WholeNMJData-CalcPT-Thresholds'!B:B=A261)"),752.95801)</f>
        <v>752.95801</v>
      </c>
      <c r="G261">
        <f t="shared" si="1"/>
        <v>13.73502395</v>
      </c>
      <c r="H261">
        <f>IFERROR(__xludf.DUMMYFUNCTION("FILTER('WholeNMJData-CalcPT-Thresholds'!C:C,'WholeNMJData-CalcPT-Thresholds'!$B:$B=$A261)"),112.19556)</f>
        <v>112.19556</v>
      </c>
    </row>
    <row r="262">
      <c r="A262" s="3" t="s">
        <v>1057</v>
      </c>
      <c r="B262" s="3" t="s">
        <v>1054</v>
      </c>
      <c r="C262" s="2">
        <v>32.0</v>
      </c>
      <c r="D262" s="2">
        <v>14701.3732875</v>
      </c>
      <c r="E262" s="2">
        <v>0.785282488529</v>
      </c>
      <c r="F262">
        <f>IFERROR(__xludf.DUMMYFUNCTION("FILTER('WholeNMJData-CalcPT-Thresholds'!D:D,'WholeNMJData-CalcPT-Thresholds'!B:B=A262)"),752.95801)</f>
        <v>752.95801</v>
      </c>
      <c r="G262">
        <f t="shared" si="1"/>
        <v>19.52482488</v>
      </c>
      <c r="H262">
        <f>IFERROR(__xludf.DUMMYFUNCTION("FILTER('WholeNMJData-CalcPT-Thresholds'!C:C,'WholeNMJData-CalcPT-Thresholds'!$B:$B=$A262)"),112.19556)</f>
        <v>112.19556</v>
      </c>
    </row>
    <row r="263">
      <c r="A263" s="3" t="s">
        <v>1057</v>
      </c>
      <c r="B263" s="3" t="s">
        <v>1054</v>
      </c>
      <c r="C263" s="2">
        <v>16.0</v>
      </c>
      <c r="D263" s="2">
        <v>8592.371725</v>
      </c>
      <c r="E263" s="2">
        <v>0.259918445277</v>
      </c>
      <c r="F263">
        <f>IFERROR(__xludf.DUMMYFUNCTION("FILTER('WholeNMJData-CalcPT-Thresholds'!D:D,'WholeNMJData-CalcPT-Thresholds'!B:B=A263)"),752.95801)</f>
        <v>752.95801</v>
      </c>
      <c r="G263">
        <f t="shared" si="1"/>
        <v>11.41148857</v>
      </c>
      <c r="H263">
        <f>IFERROR(__xludf.DUMMYFUNCTION("FILTER('WholeNMJData-CalcPT-Thresholds'!C:C,'WholeNMJData-CalcPT-Thresholds'!$B:$B=$A263)"),112.19556)</f>
        <v>112.19556</v>
      </c>
    </row>
    <row r="264">
      <c r="A264" s="3" t="s">
        <v>1057</v>
      </c>
      <c r="B264" s="3" t="s">
        <v>1054</v>
      </c>
      <c r="C264" s="2">
        <v>16.0</v>
      </c>
      <c r="D264" s="2">
        <v>8658.136475</v>
      </c>
      <c r="E264" s="2">
        <v>0.618006520855</v>
      </c>
      <c r="F264">
        <f>IFERROR(__xludf.DUMMYFUNCTION("FILTER('WholeNMJData-CalcPT-Thresholds'!D:D,'WholeNMJData-CalcPT-Thresholds'!B:B=A264)"),752.95801)</f>
        <v>752.95801</v>
      </c>
      <c r="G264">
        <f t="shared" si="1"/>
        <v>11.49883043</v>
      </c>
      <c r="H264">
        <f>IFERROR(__xludf.DUMMYFUNCTION("FILTER('WholeNMJData-CalcPT-Thresholds'!C:C,'WholeNMJData-CalcPT-Thresholds'!$B:$B=$A264)"),112.19556)</f>
        <v>112.19556</v>
      </c>
    </row>
    <row r="265">
      <c r="A265" s="3" t="s">
        <v>1057</v>
      </c>
      <c r="B265" s="3" t="s">
        <v>1054</v>
      </c>
      <c r="C265" s="2">
        <v>16.0</v>
      </c>
      <c r="D265" s="2">
        <v>9717.731425</v>
      </c>
      <c r="E265" s="2">
        <v>0.273907353845</v>
      </c>
      <c r="F265">
        <f>IFERROR(__xludf.DUMMYFUNCTION("FILTER('WholeNMJData-CalcPT-Thresholds'!D:D,'WholeNMJData-CalcPT-Thresholds'!B:B=A265)"),752.95801)</f>
        <v>752.95801</v>
      </c>
      <c r="G265">
        <f t="shared" si="1"/>
        <v>12.90607351</v>
      </c>
      <c r="H265">
        <f>IFERROR(__xludf.DUMMYFUNCTION("FILTER('WholeNMJData-CalcPT-Thresholds'!C:C,'WholeNMJData-CalcPT-Thresholds'!$B:$B=$A265)"),112.19556)</f>
        <v>112.19556</v>
      </c>
    </row>
    <row r="266">
      <c r="A266" s="3" t="s">
        <v>1057</v>
      </c>
      <c r="B266" s="3" t="s">
        <v>1054</v>
      </c>
      <c r="C266" s="2">
        <v>16.0</v>
      </c>
      <c r="D266" s="2">
        <v>14691.72025</v>
      </c>
      <c r="E266" s="2">
        <v>0.520729497283</v>
      </c>
      <c r="F266">
        <f>IFERROR(__xludf.DUMMYFUNCTION("FILTER('WholeNMJData-CalcPT-Thresholds'!D:D,'WholeNMJData-CalcPT-Thresholds'!B:B=A266)"),752.95801)</f>
        <v>752.95801</v>
      </c>
      <c r="G266">
        <f t="shared" si="1"/>
        <v>19.51200473</v>
      </c>
      <c r="H266">
        <f>IFERROR(__xludf.DUMMYFUNCTION("FILTER('WholeNMJData-CalcPT-Thresholds'!C:C,'WholeNMJData-CalcPT-Thresholds'!$B:$B=$A266)"),112.19556)</f>
        <v>112.19556</v>
      </c>
    </row>
    <row r="267">
      <c r="A267" s="3" t="s">
        <v>1057</v>
      </c>
      <c r="B267" s="3" t="s">
        <v>1054</v>
      </c>
      <c r="C267" s="2">
        <v>44.0</v>
      </c>
      <c r="D267" s="2">
        <v>10747.5090545</v>
      </c>
      <c r="E267" s="2">
        <v>0.721685421304</v>
      </c>
      <c r="F267">
        <f>IFERROR(__xludf.DUMMYFUNCTION("FILTER('WholeNMJData-CalcPT-Thresholds'!D:D,'WholeNMJData-CalcPT-Thresholds'!B:B=A267)"),752.95801)</f>
        <v>752.95801</v>
      </c>
      <c r="G267">
        <f t="shared" si="1"/>
        <v>14.27371635</v>
      </c>
      <c r="H267">
        <f>IFERROR(__xludf.DUMMYFUNCTION("FILTER('WholeNMJData-CalcPT-Thresholds'!C:C,'WholeNMJData-CalcPT-Thresholds'!$B:$B=$A267)"),112.19556)</f>
        <v>112.19556</v>
      </c>
    </row>
    <row r="268">
      <c r="A268" s="3" t="s">
        <v>1058</v>
      </c>
      <c r="B268" s="3" t="s">
        <v>1054</v>
      </c>
      <c r="C268" s="2">
        <v>44.0</v>
      </c>
      <c r="D268" s="2">
        <v>8761.35900909</v>
      </c>
      <c r="E268" s="2">
        <v>0.847157557669</v>
      </c>
      <c r="F268">
        <f>IFERROR(__xludf.DUMMYFUNCTION("FILTER('WholeNMJData-CalcPT-Thresholds'!D:D,'WholeNMJData-CalcPT-Thresholds'!B:B=A268)"),387.29403)</f>
        <v>387.29403</v>
      </c>
      <c r="G268">
        <f t="shared" si="1"/>
        <v>22.62198312</v>
      </c>
      <c r="H268">
        <f>IFERROR(__xludf.DUMMYFUNCTION("FILTER('WholeNMJData-CalcPT-Thresholds'!C:C,'WholeNMJData-CalcPT-Thresholds'!$B:$B=$A268)"),24.12444)</f>
        <v>24.12444</v>
      </c>
    </row>
    <row r="269">
      <c r="A269" s="3" t="s">
        <v>1058</v>
      </c>
      <c r="B269" s="3" t="s">
        <v>1054</v>
      </c>
      <c r="C269" s="2">
        <v>140.0</v>
      </c>
      <c r="D269" s="2">
        <v>6667.47844571</v>
      </c>
      <c r="E269" s="2">
        <v>1.3890635531</v>
      </c>
      <c r="F269">
        <f>IFERROR(__xludf.DUMMYFUNCTION("FILTER('WholeNMJData-CalcPT-Thresholds'!D:D,'WholeNMJData-CalcPT-Thresholds'!B:B=A269)"),387.29403)</f>
        <v>387.29403</v>
      </c>
      <c r="G269">
        <f t="shared" si="1"/>
        <v>17.21554666</v>
      </c>
      <c r="H269">
        <f>IFERROR(__xludf.DUMMYFUNCTION("FILTER('WholeNMJData-CalcPT-Thresholds'!C:C,'WholeNMJData-CalcPT-Thresholds'!$B:$B=$A269)"),24.12444)</f>
        <v>24.12444</v>
      </c>
    </row>
    <row r="270">
      <c r="A270" s="3" t="s">
        <v>1058</v>
      </c>
      <c r="B270" s="3" t="s">
        <v>1054</v>
      </c>
      <c r="C270" s="2">
        <v>16.0</v>
      </c>
      <c r="D270" s="2">
        <v>4128.524</v>
      </c>
      <c r="E270" s="2">
        <v>0.453298878728</v>
      </c>
      <c r="F270">
        <f>IFERROR(__xludf.DUMMYFUNCTION("FILTER('WholeNMJData-CalcPT-Thresholds'!D:D,'WholeNMJData-CalcPT-Thresholds'!B:B=A270)"),387.29403)</f>
        <v>387.29403</v>
      </c>
      <c r="G270">
        <f t="shared" si="1"/>
        <v>10.65992161</v>
      </c>
      <c r="H270">
        <f>IFERROR(__xludf.DUMMYFUNCTION("FILTER('WholeNMJData-CalcPT-Thresholds'!C:C,'WholeNMJData-CalcPT-Thresholds'!$B:$B=$A270)"),24.12444)</f>
        <v>24.12444</v>
      </c>
    </row>
    <row r="271">
      <c r="A271" s="3" t="s">
        <v>1058</v>
      </c>
      <c r="B271" s="3" t="s">
        <v>1054</v>
      </c>
      <c r="C271" s="2">
        <v>16.0</v>
      </c>
      <c r="D271" s="2">
        <v>4332.400775</v>
      </c>
      <c r="E271" s="2">
        <v>0.263994113056</v>
      </c>
      <c r="F271">
        <f>IFERROR(__xludf.DUMMYFUNCTION("FILTER('WholeNMJData-CalcPT-Thresholds'!D:D,'WholeNMJData-CalcPT-Thresholds'!B:B=A271)"),387.29403)</f>
        <v>387.29403</v>
      </c>
      <c r="G271">
        <f t="shared" si="1"/>
        <v>11.18633503</v>
      </c>
      <c r="H271">
        <f>IFERROR(__xludf.DUMMYFUNCTION("FILTER('WholeNMJData-CalcPT-Thresholds'!C:C,'WholeNMJData-CalcPT-Thresholds'!$B:$B=$A271)"),24.12444)</f>
        <v>24.12444</v>
      </c>
    </row>
    <row r="272">
      <c r="A272" s="3" t="s">
        <v>1058</v>
      </c>
      <c r="B272" s="3" t="s">
        <v>1054</v>
      </c>
      <c r="C272" s="2">
        <v>40.0</v>
      </c>
      <c r="D272" s="2">
        <v>3485.20488</v>
      </c>
      <c r="E272" s="2">
        <v>0.934585400902</v>
      </c>
      <c r="F272">
        <f>IFERROR(__xludf.DUMMYFUNCTION("FILTER('WholeNMJData-CalcPT-Thresholds'!D:D,'WholeNMJData-CalcPT-Thresholds'!B:B=A272)"),387.29403)</f>
        <v>387.29403</v>
      </c>
      <c r="G272">
        <f t="shared" si="1"/>
        <v>8.998860323</v>
      </c>
      <c r="H272">
        <f>IFERROR(__xludf.DUMMYFUNCTION("FILTER('WholeNMJData-CalcPT-Thresholds'!C:C,'WholeNMJData-CalcPT-Thresholds'!$B:$B=$A272)"),24.12444)</f>
        <v>24.12444</v>
      </c>
    </row>
    <row r="273">
      <c r="A273" s="3" t="s">
        <v>1058</v>
      </c>
      <c r="B273" s="3" t="s">
        <v>1054</v>
      </c>
      <c r="C273" s="2">
        <v>184.0</v>
      </c>
      <c r="D273" s="2">
        <v>4902.40060435</v>
      </c>
      <c r="E273" s="2">
        <v>0.806988844708</v>
      </c>
      <c r="F273">
        <f>IFERROR(__xludf.DUMMYFUNCTION("FILTER('WholeNMJData-CalcPT-Thresholds'!D:D,'WholeNMJData-CalcPT-Thresholds'!B:B=A273)"),387.29403)</f>
        <v>387.29403</v>
      </c>
      <c r="G273">
        <f t="shared" si="1"/>
        <v>12.65808462</v>
      </c>
      <c r="H273">
        <f>IFERROR(__xludf.DUMMYFUNCTION("FILTER('WholeNMJData-CalcPT-Thresholds'!C:C,'WholeNMJData-CalcPT-Thresholds'!$B:$B=$A273)"),24.12444)</f>
        <v>24.12444</v>
      </c>
    </row>
    <row r="274">
      <c r="A274" s="3" t="s">
        <v>1058</v>
      </c>
      <c r="B274" s="3" t="s">
        <v>1054</v>
      </c>
      <c r="C274" s="2">
        <v>28.0</v>
      </c>
      <c r="D274" s="2">
        <v>4208.35548571</v>
      </c>
      <c r="E274" s="2">
        <v>0.575460677745</v>
      </c>
      <c r="F274">
        <f>IFERROR(__xludf.DUMMYFUNCTION("FILTER('WholeNMJData-CalcPT-Thresholds'!D:D,'WholeNMJData-CalcPT-Thresholds'!B:B=A274)"),387.29403)</f>
        <v>387.29403</v>
      </c>
      <c r="G274">
        <f t="shared" si="1"/>
        <v>10.86604791</v>
      </c>
      <c r="H274">
        <f>IFERROR(__xludf.DUMMYFUNCTION("FILTER('WholeNMJData-CalcPT-Thresholds'!C:C,'WholeNMJData-CalcPT-Thresholds'!$B:$B=$A274)"),24.12444)</f>
        <v>24.12444</v>
      </c>
    </row>
    <row r="275">
      <c r="A275" s="3" t="s">
        <v>1058</v>
      </c>
      <c r="B275" s="3" t="s">
        <v>1054</v>
      </c>
      <c r="C275" s="2">
        <v>44.0</v>
      </c>
      <c r="D275" s="2">
        <v>6866.62142727</v>
      </c>
      <c r="E275" s="2">
        <v>0.616946753927</v>
      </c>
      <c r="F275">
        <f>IFERROR(__xludf.DUMMYFUNCTION("FILTER('WholeNMJData-CalcPT-Thresholds'!D:D,'WholeNMJData-CalcPT-Thresholds'!B:B=A275)"),387.29403)</f>
        <v>387.29403</v>
      </c>
      <c r="G275">
        <f t="shared" si="1"/>
        <v>17.72973735</v>
      </c>
      <c r="H275">
        <f>IFERROR(__xludf.DUMMYFUNCTION("FILTER('WholeNMJData-CalcPT-Thresholds'!C:C,'WholeNMJData-CalcPT-Thresholds'!$B:$B=$A275)"),24.12444)</f>
        <v>24.12444</v>
      </c>
    </row>
    <row r="276">
      <c r="A276" s="3" t="s">
        <v>1058</v>
      </c>
      <c r="B276" s="3" t="s">
        <v>1054</v>
      </c>
      <c r="C276" s="2">
        <v>112.0</v>
      </c>
      <c r="D276" s="2">
        <v>5083.00418571</v>
      </c>
      <c r="E276" s="2">
        <v>1.46956013158</v>
      </c>
      <c r="F276">
        <f>IFERROR(__xludf.DUMMYFUNCTION("FILTER('WholeNMJData-CalcPT-Thresholds'!D:D,'WholeNMJData-CalcPT-Thresholds'!B:B=A276)"),387.29403)</f>
        <v>387.29403</v>
      </c>
      <c r="G276">
        <f t="shared" si="1"/>
        <v>13.12440624</v>
      </c>
      <c r="H276">
        <f>IFERROR(__xludf.DUMMYFUNCTION("FILTER('WholeNMJData-CalcPT-Thresholds'!C:C,'WholeNMJData-CalcPT-Thresholds'!$B:$B=$A276)"),24.12444)</f>
        <v>24.12444</v>
      </c>
    </row>
    <row r="277">
      <c r="A277" s="3" t="s">
        <v>1058</v>
      </c>
      <c r="B277" s="3" t="s">
        <v>1054</v>
      </c>
      <c r="C277" s="2">
        <v>20.0</v>
      </c>
      <c r="D277" s="2">
        <v>3967.68134</v>
      </c>
      <c r="E277" s="2">
        <v>0.288710937658</v>
      </c>
      <c r="F277">
        <f>IFERROR(__xludf.DUMMYFUNCTION("FILTER('WholeNMJData-CalcPT-Thresholds'!D:D,'WholeNMJData-CalcPT-Thresholds'!B:B=A277)"),387.29403)</f>
        <v>387.29403</v>
      </c>
      <c r="G277">
        <f t="shared" si="1"/>
        <v>10.24462303</v>
      </c>
      <c r="H277">
        <f>IFERROR(__xludf.DUMMYFUNCTION("FILTER('WholeNMJData-CalcPT-Thresholds'!C:C,'WholeNMJData-CalcPT-Thresholds'!$B:$B=$A277)"),24.12444)</f>
        <v>24.12444</v>
      </c>
    </row>
    <row r="278">
      <c r="A278" s="3" t="s">
        <v>1058</v>
      </c>
      <c r="B278" s="3" t="s">
        <v>1054</v>
      </c>
      <c r="C278" s="2">
        <v>16.0</v>
      </c>
      <c r="D278" s="2">
        <v>4189.8577</v>
      </c>
      <c r="E278" s="2">
        <v>0.283253104276</v>
      </c>
      <c r="F278">
        <f>IFERROR(__xludf.DUMMYFUNCTION("FILTER('WholeNMJData-CalcPT-Thresholds'!D:D,'WholeNMJData-CalcPT-Thresholds'!B:B=A278)"),387.29403)</f>
        <v>387.29403</v>
      </c>
      <c r="G278">
        <f t="shared" si="1"/>
        <v>10.8182863</v>
      </c>
      <c r="H278">
        <f>IFERROR(__xludf.DUMMYFUNCTION("FILTER('WholeNMJData-CalcPT-Thresholds'!C:C,'WholeNMJData-CalcPT-Thresholds'!$B:$B=$A278)"),24.12444)</f>
        <v>24.12444</v>
      </c>
    </row>
    <row r="279">
      <c r="A279" s="3" t="s">
        <v>1058</v>
      </c>
      <c r="B279" s="3" t="s">
        <v>1054</v>
      </c>
      <c r="C279" s="2">
        <v>72.0</v>
      </c>
      <c r="D279" s="2">
        <v>6796.28850556</v>
      </c>
      <c r="E279" s="2">
        <v>1.02627182385</v>
      </c>
      <c r="F279">
        <f>IFERROR(__xludf.DUMMYFUNCTION("FILTER('WholeNMJData-CalcPT-Thresholds'!D:D,'WholeNMJData-CalcPT-Thresholds'!B:B=A279)"),387.29403)</f>
        <v>387.29403</v>
      </c>
      <c r="G279">
        <f t="shared" si="1"/>
        <v>17.5481365</v>
      </c>
      <c r="H279">
        <f>IFERROR(__xludf.DUMMYFUNCTION("FILTER('WholeNMJData-CalcPT-Thresholds'!C:C,'WholeNMJData-CalcPT-Thresholds'!$B:$B=$A279)"),24.12444)</f>
        <v>24.12444</v>
      </c>
    </row>
    <row r="280">
      <c r="A280" s="3" t="s">
        <v>1058</v>
      </c>
      <c r="B280" s="3" t="s">
        <v>1054</v>
      </c>
      <c r="C280" s="2">
        <v>188.0</v>
      </c>
      <c r="D280" s="2">
        <v>6565.18954043</v>
      </c>
      <c r="E280" s="2">
        <v>1.39729300175</v>
      </c>
      <c r="F280">
        <f>IFERROR(__xludf.DUMMYFUNCTION("FILTER('WholeNMJData-CalcPT-Thresholds'!D:D,'WholeNMJData-CalcPT-Thresholds'!B:B=A280)"),387.29403)</f>
        <v>387.29403</v>
      </c>
      <c r="G280">
        <f t="shared" si="1"/>
        <v>16.95143491</v>
      </c>
      <c r="H280">
        <f>IFERROR(__xludf.DUMMYFUNCTION("FILTER('WholeNMJData-CalcPT-Thresholds'!C:C,'WholeNMJData-CalcPT-Thresholds'!$B:$B=$A280)"),24.12444)</f>
        <v>24.12444</v>
      </c>
    </row>
    <row r="281">
      <c r="A281" s="3" t="s">
        <v>1058</v>
      </c>
      <c r="B281" s="3" t="s">
        <v>1054</v>
      </c>
      <c r="C281" s="2">
        <v>36.0</v>
      </c>
      <c r="D281" s="2">
        <v>6936.7801</v>
      </c>
      <c r="E281" s="2">
        <v>0.679277594514</v>
      </c>
      <c r="F281">
        <f>IFERROR(__xludf.DUMMYFUNCTION("FILTER('WholeNMJData-CalcPT-Thresholds'!D:D,'WholeNMJData-CalcPT-Thresholds'!B:B=A281)"),387.29403)</f>
        <v>387.29403</v>
      </c>
      <c r="G281">
        <f t="shared" si="1"/>
        <v>17.91088827</v>
      </c>
      <c r="H281">
        <f>IFERROR(__xludf.DUMMYFUNCTION("FILTER('WholeNMJData-CalcPT-Thresholds'!C:C,'WholeNMJData-CalcPT-Thresholds'!$B:$B=$A281)"),24.12444)</f>
        <v>24.12444</v>
      </c>
    </row>
    <row r="282">
      <c r="A282" s="3" t="s">
        <v>1058</v>
      </c>
      <c r="B282" s="3" t="s">
        <v>1054</v>
      </c>
      <c r="C282" s="2">
        <v>52.0</v>
      </c>
      <c r="D282" s="2">
        <v>5321.18783077</v>
      </c>
      <c r="E282" s="2">
        <v>0.686817025865</v>
      </c>
      <c r="F282">
        <f>IFERROR(__xludf.DUMMYFUNCTION("FILTER('WholeNMJData-CalcPT-Thresholds'!D:D,'WholeNMJData-CalcPT-Thresholds'!B:B=A282)"),387.29403)</f>
        <v>387.29403</v>
      </c>
      <c r="G282">
        <f t="shared" si="1"/>
        <v>13.73940061</v>
      </c>
      <c r="H282">
        <f>IFERROR(__xludf.DUMMYFUNCTION("FILTER('WholeNMJData-CalcPT-Thresholds'!C:C,'WholeNMJData-CalcPT-Thresholds'!$B:$B=$A282)"),24.12444)</f>
        <v>24.12444</v>
      </c>
    </row>
    <row r="283">
      <c r="A283" s="3" t="s">
        <v>1058</v>
      </c>
      <c r="B283" s="3" t="s">
        <v>1054</v>
      </c>
      <c r="C283" s="2">
        <v>96.0</v>
      </c>
      <c r="D283" s="2">
        <v>5405.91320417</v>
      </c>
      <c r="E283" s="2">
        <v>0.810797645923</v>
      </c>
      <c r="F283">
        <f>IFERROR(__xludf.DUMMYFUNCTION("FILTER('WholeNMJData-CalcPT-Thresholds'!D:D,'WholeNMJData-CalcPT-Thresholds'!B:B=A283)"),387.29403)</f>
        <v>387.29403</v>
      </c>
      <c r="G283">
        <f t="shared" si="1"/>
        <v>13.95816301</v>
      </c>
      <c r="H283">
        <f>IFERROR(__xludf.DUMMYFUNCTION("FILTER('WholeNMJData-CalcPT-Thresholds'!C:C,'WholeNMJData-CalcPT-Thresholds'!$B:$B=$A283)"),24.12444)</f>
        <v>24.12444</v>
      </c>
    </row>
    <row r="284">
      <c r="A284" s="3" t="s">
        <v>1058</v>
      </c>
      <c r="B284" s="3" t="s">
        <v>1054</v>
      </c>
      <c r="C284" s="2">
        <v>28.0</v>
      </c>
      <c r="D284" s="2">
        <v>4851.57824286</v>
      </c>
      <c r="E284" s="2">
        <v>0.601106104863</v>
      </c>
      <c r="F284">
        <f>IFERROR(__xludf.DUMMYFUNCTION("FILTER('WholeNMJData-CalcPT-Thresholds'!D:D,'WholeNMJData-CalcPT-Thresholds'!B:B=A284)"),387.29403)</f>
        <v>387.29403</v>
      </c>
      <c r="G284">
        <f t="shared" si="1"/>
        <v>12.52686039</v>
      </c>
      <c r="H284">
        <f>IFERROR(__xludf.DUMMYFUNCTION("FILTER('WholeNMJData-CalcPT-Thresholds'!C:C,'WholeNMJData-CalcPT-Thresholds'!$B:$B=$A284)"),24.12444)</f>
        <v>24.12444</v>
      </c>
    </row>
    <row r="285">
      <c r="A285" s="3" t="s">
        <v>1058</v>
      </c>
      <c r="B285" s="3" t="s">
        <v>1054</v>
      </c>
      <c r="C285" s="2">
        <v>16.0</v>
      </c>
      <c r="D285" s="2">
        <v>5310.559175</v>
      </c>
      <c r="E285" s="2">
        <v>0.393715940469</v>
      </c>
      <c r="F285">
        <f>IFERROR(__xludf.DUMMYFUNCTION("FILTER('WholeNMJData-CalcPT-Thresholds'!D:D,'WholeNMJData-CalcPT-Thresholds'!B:B=A285)"),387.29403)</f>
        <v>387.29403</v>
      </c>
      <c r="G285">
        <f t="shared" si="1"/>
        <v>13.71195723</v>
      </c>
      <c r="H285">
        <f>IFERROR(__xludf.DUMMYFUNCTION("FILTER('WholeNMJData-CalcPT-Thresholds'!C:C,'WholeNMJData-CalcPT-Thresholds'!$B:$B=$A285)"),24.12444)</f>
        <v>24.12444</v>
      </c>
    </row>
    <row r="286">
      <c r="A286" s="3" t="s">
        <v>1058</v>
      </c>
      <c r="B286" s="3" t="s">
        <v>1054</v>
      </c>
      <c r="C286" s="2">
        <v>20.0</v>
      </c>
      <c r="D286" s="2">
        <v>3878.54908</v>
      </c>
      <c r="E286" s="2">
        <v>1.16307598717</v>
      </c>
      <c r="F286">
        <f>IFERROR(__xludf.DUMMYFUNCTION("FILTER('WholeNMJData-CalcPT-Thresholds'!D:D,'WholeNMJData-CalcPT-Thresholds'!B:B=A286)"),387.29403)</f>
        <v>387.29403</v>
      </c>
      <c r="G286">
        <f t="shared" si="1"/>
        <v>10.01448197</v>
      </c>
      <c r="H286">
        <f>IFERROR(__xludf.DUMMYFUNCTION("FILTER('WholeNMJData-CalcPT-Thresholds'!C:C,'WholeNMJData-CalcPT-Thresholds'!$B:$B=$A286)"),24.12444)</f>
        <v>24.12444</v>
      </c>
    </row>
    <row r="287">
      <c r="A287" s="3" t="s">
        <v>1058</v>
      </c>
      <c r="B287" s="3" t="s">
        <v>1054</v>
      </c>
      <c r="C287" s="2">
        <v>32.0</v>
      </c>
      <c r="D287" s="2">
        <v>4308.1011375</v>
      </c>
      <c r="E287" s="2">
        <v>0.406036289347</v>
      </c>
      <c r="F287">
        <f>IFERROR(__xludf.DUMMYFUNCTION("FILTER('WholeNMJData-CalcPT-Thresholds'!D:D,'WholeNMJData-CalcPT-Thresholds'!B:B=A287)"),387.29403)</f>
        <v>387.29403</v>
      </c>
      <c r="G287">
        <f t="shared" si="1"/>
        <v>11.12359294</v>
      </c>
      <c r="H287">
        <f>IFERROR(__xludf.DUMMYFUNCTION("FILTER('WholeNMJData-CalcPT-Thresholds'!C:C,'WholeNMJData-CalcPT-Thresholds'!$B:$B=$A287)"),24.12444)</f>
        <v>24.12444</v>
      </c>
    </row>
    <row r="288">
      <c r="A288" s="3" t="s">
        <v>1058</v>
      </c>
      <c r="B288" s="3" t="s">
        <v>1054</v>
      </c>
      <c r="C288" s="2">
        <v>44.0</v>
      </c>
      <c r="D288" s="2">
        <v>6030.52280909</v>
      </c>
      <c r="E288" s="2">
        <v>0.650571687431</v>
      </c>
      <c r="F288">
        <f>IFERROR(__xludf.DUMMYFUNCTION("FILTER('WholeNMJData-CalcPT-Thresholds'!D:D,'WholeNMJData-CalcPT-Thresholds'!B:B=A288)"),387.29403)</f>
        <v>387.29403</v>
      </c>
      <c r="G288">
        <f t="shared" si="1"/>
        <v>15.570916</v>
      </c>
      <c r="H288">
        <f>IFERROR(__xludf.DUMMYFUNCTION("FILTER('WholeNMJData-CalcPT-Thresholds'!C:C,'WholeNMJData-CalcPT-Thresholds'!$B:$B=$A288)"),24.12444)</f>
        <v>24.12444</v>
      </c>
    </row>
    <row r="289">
      <c r="A289" s="3" t="s">
        <v>1058</v>
      </c>
      <c r="B289" s="3" t="s">
        <v>1054</v>
      </c>
      <c r="C289" s="2">
        <v>16.0</v>
      </c>
      <c r="D289" s="2">
        <v>3650.47915</v>
      </c>
      <c r="E289" s="2">
        <v>0.455499793774</v>
      </c>
      <c r="F289">
        <f>IFERROR(__xludf.DUMMYFUNCTION("FILTER('WholeNMJData-CalcPT-Thresholds'!D:D,'WholeNMJData-CalcPT-Thresholds'!B:B=A289)"),387.29403)</f>
        <v>387.29403</v>
      </c>
      <c r="G289">
        <f t="shared" si="1"/>
        <v>9.425601396</v>
      </c>
      <c r="H289">
        <f>IFERROR(__xludf.DUMMYFUNCTION("FILTER('WholeNMJData-CalcPT-Thresholds'!C:C,'WholeNMJData-CalcPT-Thresholds'!$B:$B=$A289)"),24.12444)</f>
        <v>24.12444</v>
      </c>
    </row>
    <row r="290">
      <c r="A290" s="3" t="s">
        <v>1058</v>
      </c>
      <c r="B290" s="3" t="s">
        <v>1054</v>
      </c>
      <c r="C290" s="2">
        <v>152.0</v>
      </c>
      <c r="D290" s="2">
        <v>6701.43936316</v>
      </c>
      <c r="E290" s="2">
        <v>1.45209282255</v>
      </c>
      <c r="F290">
        <f>IFERROR(__xludf.DUMMYFUNCTION("FILTER('WholeNMJData-CalcPT-Thresholds'!D:D,'WholeNMJData-CalcPT-Thresholds'!B:B=A290)"),387.29403)</f>
        <v>387.29403</v>
      </c>
      <c r="G290">
        <f t="shared" si="1"/>
        <v>17.30323435</v>
      </c>
      <c r="H290">
        <f>IFERROR(__xludf.DUMMYFUNCTION("FILTER('WholeNMJData-CalcPT-Thresholds'!C:C,'WholeNMJData-CalcPT-Thresholds'!$B:$B=$A290)"),24.12444)</f>
        <v>24.12444</v>
      </c>
    </row>
    <row r="291">
      <c r="A291" s="3" t="s">
        <v>1058</v>
      </c>
      <c r="B291" s="3" t="s">
        <v>1054</v>
      </c>
      <c r="C291" s="2">
        <v>28.0</v>
      </c>
      <c r="D291" s="2">
        <v>4573.94662857</v>
      </c>
      <c r="E291" s="2">
        <v>0.531445007429</v>
      </c>
      <c r="F291">
        <f>IFERROR(__xludf.DUMMYFUNCTION("FILTER('WholeNMJData-CalcPT-Thresholds'!D:D,'WholeNMJData-CalcPT-Thresholds'!B:B=A291)"),387.29403)</f>
        <v>387.29403</v>
      </c>
      <c r="G291">
        <f t="shared" si="1"/>
        <v>11.81001067</v>
      </c>
      <c r="H291">
        <f>IFERROR(__xludf.DUMMYFUNCTION("FILTER('WholeNMJData-CalcPT-Thresholds'!C:C,'WholeNMJData-CalcPT-Thresholds'!$B:$B=$A291)"),24.12444)</f>
        <v>24.12444</v>
      </c>
    </row>
    <row r="292">
      <c r="A292" s="3" t="s">
        <v>1058</v>
      </c>
      <c r="B292" s="3" t="s">
        <v>1054</v>
      </c>
      <c r="C292" s="2">
        <v>40.0</v>
      </c>
      <c r="D292" s="2">
        <v>4079.79165</v>
      </c>
      <c r="E292" s="2">
        <v>0.447008023069</v>
      </c>
      <c r="F292">
        <f>IFERROR(__xludf.DUMMYFUNCTION("FILTER('WholeNMJData-CalcPT-Thresholds'!D:D,'WholeNMJData-CalcPT-Thresholds'!B:B=A292)"),387.29403)</f>
        <v>387.29403</v>
      </c>
      <c r="G292">
        <f t="shared" si="1"/>
        <v>10.53409383</v>
      </c>
      <c r="H292">
        <f>IFERROR(__xludf.DUMMYFUNCTION("FILTER('WholeNMJData-CalcPT-Thresholds'!C:C,'WholeNMJData-CalcPT-Thresholds'!$B:$B=$A292)"),24.12444)</f>
        <v>24.12444</v>
      </c>
    </row>
    <row r="293">
      <c r="A293" s="3" t="s">
        <v>1058</v>
      </c>
      <c r="B293" s="3" t="s">
        <v>1054</v>
      </c>
      <c r="C293" s="2">
        <v>100.0</v>
      </c>
      <c r="D293" s="2">
        <v>6041.928564</v>
      </c>
      <c r="E293" s="2">
        <v>1.12206795036</v>
      </c>
      <c r="F293">
        <f>IFERROR(__xludf.DUMMYFUNCTION("FILTER('WholeNMJData-CalcPT-Thresholds'!D:D,'WholeNMJData-CalcPT-Thresholds'!B:B=A293)"),387.29403)</f>
        <v>387.29403</v>
      </c>
      <c r="G293">
        <f t="shared" si="1"/>
        <v>15.60036586</v>
      </c>
      <c r="H293">
        <f>IFERROR(__xludf.DUMMYFUNCTION("FILTER('WholeNMJData-CalcPT-Thresholds'!C:C,'WholeNMJData-CalcPT-Thresholds'!$B:$B=$A293)"),24.12444)</f>
        <v>24.12444</v>
      </c>
    </row>
    <row r="294">
      <c r="A294" s="3" t="s">
        <v>1058</v>
      </c>
      <c r="B294" s="3" t="s">
        <v>1054</v>
      </c>
      <c r="C294" s="2">
        <v>56.0</v>
      </c>
      <c r="D294" s="2">
        <v>4552.47472143</v>
      </c>
      <c r="E294" s="2">
        <v>0.788942436757</v>
      </c>
      <c r="F294">
        <f>IFERROR(__xludf.DUMMYFUNCTION("FILTER('WholeNMJData-CalcPT-Thresholds'!D:D,'WholeNMJData-CalcPT-Thresholds'!B:B=A294)"),387.29403)</f>
        <v>387.29403</v>
      </c>
      <c r="G294">
        <f t="shared" si="1"/>
        <v>11.75456983</v>
      </c>
      <c r="H294">
        <f>IFERROR(__xludf.DUMMYFUNCTION("FILTER('WholeNMJData-CalcPT-Thresholds'!C:C,'WholeNMJData-CalcPT-Thresholds'!$B:$B=$A294)"),24.12444)</f>
        <v>24.12444</v>
      </c>
    </row>
    <row r="295">
      <c r="A295" s="3" t="s">
        <v>1058</v>
      </c>
      <c r="B295" s="3" t="s">
        <v>1054</v>
      </c>
      <c r="C295" s="2">
        <v>56.0</v>
      </c>
      <c r="D295" s="2">
        <v>6168.04188571</v>
      </c>
      <c r="E295" s="2">
        <v>1.13725493925</v>
      </c>
      <c r="F295">
        <f>IFERROR(__xludf.DUMMYFUNCTION("FILTER('WholeNMJData-CalcPT-Thresholds'!D:D,'WholeNMJData-CalcPT-Thresholds'!B:B=A295)"),387.29403)</f>
        <v>387.29403</v>
      </c>
      <c r="G295">
        <f t="shared" si="1"/>
        <v>15.92599268</v>
      </c>
      <c r="H295">
        <f>IFERROR(__xludf.DUMMYFUNCTION("FILTER('WholeNMJData-CalcPT-Thresholds'!C:C,'WholeNMJData-CalcPT-Thresholds'!$B:$B=$A295)"),24.12444)</f>
        <v>24.12444</v>
      </c>
    </row>
    <row r="296">
      <c r="A296" s="3" t="s">
        <v>1059</v>
      </c>
      <c r="B296" s="3" t="s">
        <v>1054</v>
      </c>
      <c r="C296" s="2">
        <v>20.0</v>
      </c>
      <c r="D296" s="2">
        <v>10394.39748</v>
      </c>
      <c r="E296" s="2">
        <v>0.281193518491</v>
      </c>
      <c r="F296">
        <f>IFERROR(__xludf.DUMMYFUNCTION("FILTER('WholeNMJData-CalcPT-Thresholds'!D:D,'WholeNMJData-CalcPT-Thresholds'!B:B=A296)"),972.67047)</f>
        <v>972.67047</v>
      </c>
      <c r="G296">
        <f t="shared" si="1"/>
        <v>10.68645322</v>
      </c>
      <c r="H296">
        <f>IFERROR(__xludf.DUMMYFUNCTION("FILTER('WholeNMJData-CalcPT-Thresholds'!C:C,'WholeNMJData-CalcPT-Thresholds'!$B:$B=$A296)"),74.77333)</f>
        <v>74.77333</v>
      </c>
    </row>
    <row r="297">
      <c r="A297" s="3" t="s">
        <v>1059</v>
      </c>
      <c r="B297" s="3" t="s">
        <v>1054</v>
      </c>
      <c r="C297" s="2">
        <v>40.0</v>
      </c>
      <c r="D297" s="2">
        <v>11281.5022</v>
      </c>
      <c r="E297" s="2">
        <v>0.370846836337</v>
      </c>
      <c r="F297">
        <f>IFERROR(__xludf.DUMMYFUNCTION("FILTER('WholeNMJData-CalcPT-Thresholds'!D:D,'WholeNMJData-CalcPT-Thresholds'!B:B=A297)"),972.67047)</f>
        <v>972.67047</v>
      </c>
      <c r="G297">
        <f t="shared" si="1"/>
        <v>11.5984833</v>
      </c>
      <c r="H297">
        <f>IFERROR(__xludf.DUMMYFUNCTION("FILTER('WholeNMJData-CalcPT-Thresholds'!C:C,'WholeNMJData-CalcPT-Thresholds'!$B:$B=$A297)"),74.77333)</f>
        <v>74.77333</v>
      </c>
    </row>
    <row r="298">
      <c r="A298" s="3" t="s">
        <v>1059</v>
      </c>
      <c r="B298" s="3" t="s">
        <v>1054</v>
      </c>
      <c r="C298" s="2">
        <v>96.0</v>
      </c>
      <c r="D298" s="2">
        <v>17446.9850708</v>
      </c>
      <c r="E298" s="2">
        <v>1.05681338209</v>
      </c>
      <c r="F298">
        <f>IFERROR(__xludf.DUMMYFUNCTION("FILTER('WholeNMJData-CalcPT-Thresholds'!D:D,'WholeNMJData-CalcPT-Thresholds'!B:B=A298)"),972.67047)</f>
        <v>972.67047</v>
      </c>
      <c r="G298">
        <f t="shared" si="1"/>
        <v>17.93720033</v>
      </c>
      <c r="H298">
        <f>IFERROR(__xludf.DUMMYFUNCTION("FILTER('WholeNMJData-CalcPT-Thresholds'!C:C,'WholeNMJData-CalcPT-Thresholds'!$B:$B=$A298)"),74.77333)</f>
        <v>74.77333</v>
      </c>
    </row>
    <row r="299">
      <c r="A299" s="3" t="s">
        <v>1059</v>
      </c>
      <c r="B299" s="3" t="s">
        <v>1054</v>
      </c>
      <c r="C299" s="2">
        <v>76.0</v>
      </c>
      <c r="D299" s="2">
        <v>18617.3852684</v>
      </c>
      <c r="E299" s="2">
        <v>1.54302942039</v>
      </c>
      <c r="F299">
        <f>IFERROR(__xludf.DUMMYFUNCTION("FILTER('WholeNMJData-CalcPT-Thresholds'!D:D,'WholeNMJData-CalcPT-Thresholds'!B:B=A299)"),972.67047)</f>
        <v>972.67047</v>
      </c>
      <c r="G299">
        <f t="shared" si="1"/>
        <v>19.14048575</v>
      </c>
      <c r="H299">
        <f>IFERROR(__xludf.DUMMYFUNCTION("FILTER('WholeNMJData-CalcPT-Thresholds'!C:C,'WholeNMJData-CalcPT-Thresholds'!$B:$B=$A299)"),74.77333)</f>
        <v>74.77333</v>
      </c>
    </row>
    <row r="300">
      <c r="A300" s="3" t="s">
        <v>1059</v>
      </c>
      <c r="B300" s="3" t="s">
        <v>1054</v>
      </c>
      <c r="C300" s="2">
        <v>36.0</v>
      </c>
      <c r="D300" s="2">
        <v>16208.3636111</v>
      </c>
      <c r="E300" s="2">
        <v>1.0761040299</v>
      </c>
      <c r="F300">
        <f>IFERROR(__xludf.DUMMYFUNCTION("FILTER('WholeNMJData-CalcPT-Thresholds'!D:D,'WholeNMJData-CalcPT-Thresholds'!B:B=A300)"),972.67047)</f>
        <v>972.67047</v>
      </c>
      <c r="G300">
        <f t="shared" si="1"/>
        <v>16.6637768</v>
      </c>
      <c r="H300">
        <f>IFERROR(__xludf.DUMMYFUNCTION("FILTER('WholeNMJData-CalcPT-Thresholds'!C:C,'WholeNMJData-CalcPT-Thresholds'!$B:$B=$A300)"),74.77333)</f>
        <v>74.77333</v>
      </c>
    </row>
    <row r="301">
      <c r="A301" s="3" t="s">
        <v>1059</v>
      </c>
      <c r="B301" s="3" t="s">
        <v>1054</v>
      </c>
      <c r="C301" s="2">
        <v>44.0</v>
      </c>
      <c r="D301" s="2">
        <v>15836.3980545</v>
      </c>
      <c r="E301" s="2">
        <v>0.65882603254</v>
      </c>
      <c r="F301">
        <f>IFERROR(__xludf.DUMMYFUNCTION("FILTER('WholeNMJData-CalcPT-Thresholds'!D:D,'WholeNMJData-CalcPT-Thresholds'!B:B=A301)"),972.67047)</f>
        <v>972.67047</v>
      </c>
      <c r="G301">
        <f t="shared" si="1"/>
        <v>16.28135997</v>
      </c>
      <c r="H301">
        <f>IFERROR(__xludf.DUMMYFUNCTION("FILTER('WholeNMJData-CalcPT-Thresholds'!C:C,'WholeNMJData-CalcPT-Thresholds'!$B:$B=$A301)"),74.77333)</f>
        <v>74.77333</v>
      </c>
    </row>
    <row r="302">
      <c r="A302" s="3" t="s">
        <v>1059</v>
      </c>
      <c r="B302" s="3" t="s">
        <v>1054</v>
      </c>
      <c r="C302" s="2">
        <v>44.0</v>
      </c>
      <c r="D302" s="2">
        <v>17937.4175545</v>
      </c>
      <c r="E302" s="2">
        <v>0.747976778664</v>
      </c>
      <c r="F302">
        <f>IFERROR(__xludf.DUMMYFUNCTION("FILTER('WholeNMJData-CalcPT-Thresholds'!D:D,'WholeNMJData-CalcPT-Thresholds'!B:B=A302)"),972.67047)</f>
        <v>972.67047</v>
      </c>
      <c r="G302">
        <f t="shared" si="1"/>
        <v>18.4414127</v>
      </c>
      <c r="H302">
        <f>IFERROR(__xludf.DUMMYFUNCTION("FILTER('WholeNMJData-CalcPT-Thresholds'!C:C,'WholeNMJData-CalcPT-Thresholds'!$B:$B=$A302)"),74.77333)</f>
        <v>74.77333</v>
      </c>
    </row>
    <row r="303">
      <c r="A303" s="3" t="s">
        <v>1059</v>
      </c>
      <c r="B303" s="3" t="s">
        <v>1054</v>
      </c>
      <c r="C303" s="2">
        <v>20.0</v>
      </c>
      <c r="D303" s="2">
        <v>9195.2862</v>
      </c>
      <c r="E303" s="2">
        <v>0.10409522653</v>
      </c>
      <c r="F303">
        <f>IFERROR(__xludf.DUMMYFUNCTION("FILTER('WholeNMJData-CalcPT-Thresholds'!D:D,'WholeNMJData-CalcPT-Thresholds'!B:B=A303)"),972.67047)</f>
        <v>972.67047</v>
      </c>
      <c r="G303">
        <f t="shared" si="1"/>
        <v>9.453650012</v>
      </c>
      <c r="H303">
        <f>IFERROR(__xludf.DUMMYFUNCTION("FILTER('WholeNMJData-CalcPT-Thresholds'!C:C,'WholeNMJData-CalcPT-Thresholds'!$B:$B=$A303)"),74.77333)</f>
        <v>74.77333</v>
      </c>
    </row>
    <row r="304">
      <c r="A304" s="3" t="s">
        <v>1059</v>
      </c>
      <c r="B304" s="3" t="s">
        <v>1054</v>
      </c>
      <c r="C304" s="2">
        <v>24.0</v>
      </c>
      <c r="D304" s="2">
        <v>10499.9314</v>
      </c>
      <c r="E304" s="2">
        <v>0.521055089941</v>
      </c>
      <c r="F304">
        <f>IFERROR(__xludf.DUMMYFUNCTION("FILTER('WholeNMJData-CalcPT-Thresholds'!D:D,'WholeNMJData-CalcPT-Thresholds'!B:B=A304)"),972.67047)</f>
        <v>972.67047</v>
      </c>
      <c r="G304">
        <f t="shared" si="1"/>
        <v>10.79495237</v>
      </c>
      <c r="H304">
        <f>IFERROR(__xludf.DUMMYFUNCTION("FILTER('WholeNMJData-CalcPT-Thresholds'!C:C,'WholeNMJData-CalcPT-Thresholds'!$B:$B=$A304)"),74.77333)</f>
        <v>74.77333</v>
      </c>
    </row>
    <row r="305">
      <c r="A305" s="3" t="s">
        <v>1059</v>
      </c>
      <c r="B305" s="3" t="s">
        <v>1054</v>
      </c>
      <c r="C305" s="2">
        <v>32.0</v>
      </c>
      <c r="D305" s="2">
        <v>15669.7570875</v>
      </c>
      <c r="E305" s="2">
        <v>0.673930472632</v>
      </c>
      <c r="F305">
        <f>IFERROR(__xludf.DUMMYFUNCTION("FILTER('WholeNMJData-CalcPT-Thresholds'!D:D,'WholeNMJData-CalcPT-Thresholds'!B:B=A305)"),972.67047)</f>
        <v>972.67047</v>
      </c>
      <c r="G305">
        <f t="shared" si="1"/>
        <v>16.11003682</v>
      </c>
      <c r="H305">
        <f>IFERROR(__xludf.DUMMYFUNCTION("FILTER('WholeNMJData-CalcPT-Thresholds'!C:C,'WholeNMJData-CalcPT-Thresholds'!$B:$B=$A305)"),74.77333)</f>
        <v>74.77333</v>
      </c>
    </row>
    <row r="306">
      <c r="A306" s="3" t="s">
        <v>1059</v>
      </c>
      <c r="B306" s="3" t="s">
        <v>1054</v>
      </c>
      <c r="C306" s="2">
        <v>56.0</v>
      </c>
      <c r="D306" s="2">
        <v>14619.2731429</v>
      </c>
      <c r="E306" s="2">
        <v>0.625838255472</v>
      </c>
      <c r="F306">
        <f>IFERROR(__xludf.DUMMYFUNCTION("FILTER('WholeNMJData-CalcPT-Thresholds'!D:D,'WholeNMJData-CalcPT-Thresholds'!B:B=A306)"),972.67047)</f>
        <v>972.67047</v>
      </c>
      <c r="G306">
        <f t="shared" si="1"/>
        <v>15.03003699</v>
      </c>
      <c r="H306">
        <f>IFERROR(__xludf.DUMMYFUNCTION("FILTER('WholeNMJData-CalcPT-Thresholds'!C:C,'WholeNMJData-CalcPT-Thresholds'!$B:$B=$A306)"),74.77333)</f>
        <v>74.77333</v>
      </c>
    </row>
    <row r="307">
      <c r="A307" s="3" t="s">
        <v>1059</v>
      </c>
      <c r="B307" s="3" t="s">
        <v>1054</v>
      </c>
      <c r="C307" s="2">
        <v>68.0</v>
      </c>
      <c r="D307" s="2">
        <v>19939.8780176</v>
      </c>
      <c r="E307" s="2">
        <v>0.995167642572</v>
      </c>
      <c r="F307">
        <f>IFERROR(__xludf.DUMMYFUNCTION("FILTER('WholeNMJData-CalcPT-Thresholds'!D:D,'WholeNMJData-CalcPT-Thresholds'!B:B=A307)"),972.67047)</f>
        <v>972.67047</v>
      </c>
      <c r="G307">
        <f t="shared" si="1"/>
        <v>20.50013713</v>
      </c>
      <c r="H307">
        <f>IFERROR(__xludf.DUMMYFUNCTION("FILTER('WholeNMJData-CalcPT-Thresholds'!C:C,'WholeNMJData-CalcPT-Thresholds'!$B:$B=$A307)"),74.77333)</f>
        <v>74.77333</v>
      </c>
    </row>
    <row r="308">
      <c r="A308" s="3" t="s">
        <v>1059</v>
      </c>
      <c r="B308" s="3" t="s">
        <v>1054</v>
      </c>
      <c r="C308" s="2">
        <v>72.0</v>
      </c>
      <c r="D308" s="2">
        <v>13047.0916722</v>
      </c>
      <c r="E308" s="2">
        <v>0.676090121968</v>
      </c>
      <c r="F308">
        <f>IFERROR(__xludf.DUMMYFUNCTION("FILTER('WholeNMJData-CalcPT-Thresholds'!D:D,'WholeNMJData-CalcPT-Thresholds'!B:B=A308)"),972.67047)</f>
        <v>972.67047</v>
      </c>
      <c r="G308">
        <f t="shared" si="1"/>
        <v>13.41368128</v>
      </c>
      <c r="H308">
        <f>IFERROR(__xludf.DUMMYFUNCTION("FILTER('WholeNMJData-CalcPT-Thresholds'!C:C,'WholeNMJData-CalcPT-Thresholds'!$B:$B=$A308)"),74.77333)</f>
        <v>74.77333</v>
      </c>
    </row>
    <row r="309">
      <c r="A309" s="3" t="s">
        <v>1059</v>
      </c>
      <c r="B309" s="3" t="s">
        <v>1054</v>
      </c>
      <c r="C309" s="2">
        <v>80.0</v>
      </c>
      <c r="D309" s="2">
        <v>19588.435975</v>
      </c>
      <c r="E309" s="2">
        <v>1.103036982</v>
      </c>
      <c r="F309">
        <f>IFERROR(__xludf.DUMMYFUNCTION("FILTER('WholeNMJData-CalcPT-Thresholds'!D:D,'WholeNMJData-CalcPT-Thresholds'!B:B=A309)"),972.67047)</f>
        <v>972.67047</v>
      </c>
      <c r="G309">
        <f t="shared" si="1"/>
        <v>20.13882047</v>
      </c>
      <c r="H309">
        <f>IFERROR(__xludf.DUMMYFUNCTION("FILTER('WholeNMJData-CalcPT-Thresholds'!C:C,'WholeNMJData-CalcPT-Thresholds'!$B:$B=$A309)"),74.77333)</f>
        <v>74.77333</v>
      </c>
    </row>
    <row r="310">
      <c r="A310" s="3" t="s">
        <v>1059</v>
      </c>
      <c r="B310" s="3" t="s">
        <v>1054</v>
      </c>
      <c r="C310" s="2">
        <v>20.0</v>
      </c>
      <c r="D310" s="2">
        <v>9095.88232</v>
      </c>
      <c r="E310" s="2">
        <v>0.679978553197</v>
      </c>
      <c r="F310">
        <f>IFERROR(__xludf.DUMMYFUNCTION("FILTER('WholeNMJData-CalcPT-Thresholds'!D:D,'WholeNMJData-CalcPT-Thresholds'!B:B=A310)"),972.67047)</f>
        <v>972.67047</v>
      </c>
      <c r="G310">
        <f t="shared" si="1"/>
        <v>9.351453139</v>
      </c>
      <c r="H310">
        <f>IFERROR(__xludf.DUMMYFUNCTION("FILTER('WholeNMJData-CalcPT-Thresholds'!C:C,'WholeNMJData-CalcPT-Thresholds'!$B:$B=$A310)"),74.77333)</f>
        <v>74.77333</v>
      </c>
    </row>
    <row r="311">
      <c r="A311" s="3" t="s">
        <v>1059</v>
      </c>
      <c r="B311" s="3" t="s">
        <v>1054</v>
      </c>
      <c r="C311" s="2">
        <v>20.0</v>
      </c>
      <c r="D311" s="2">
        <v>12421.3726</v>
      </c>
      <c r="E311" s="2">
        <v>0.494683961095</v>
      </c>
      <c r="F311">
        <f>IFERROR(__xludf.DUMMYFUNCTION("FILTER('WholeNMJData-CalcPT-Thresholds'!D:D,'WholeNMJData-CalcPT-Thresholds'!B:B=A311)"),972.67047)</f>
        <v>972.67047</v>
      </c>
      <c r="G311">
        <f t="shared" si="1"/>
        <v>12.77038111</v>
      </c>
      <c r="H311">
        <f>IFERROR(__xludf.DUMMYFUNCTION("FILTER('WholeNMJData-CalcPT-Thresholds'!C:C,'WholeNMJData-CalcPT-Thresholds'!$B:$B=$A311)"),74.77333)</f>
        <v>74.77333</v>
      </c>
    </row>
    <row r="312">
      <c r="A312" s="3" t="s">
        <v>1059</v>
      </c>
      <c r="B312" s="3" t="s">
        <v>1054</v>
      </c>
      <c r="C312" s="2">
        <v>20.0</v>
      </c>
      <c r="D312" s="2">
        <v>9865.64918</v>
      </c>
      <c r="E312" s="2">
        <v>0.562861399051</v>
      </c>
      <c r="F312">
        <f>IFERROR(__xludf.DUMMYFUNCTION("FILTER('WholeNMJData-CalcPT-Thresholds'!D:D,'WholeNMJData-CalcPT-Thresholds'!B:B=A312)"),972.67047)</f>
        <v>972.67047</v>
      </c>
      <c r="G312">
        <f t="shared" si="1"/>
        <v>10.14284846</v>
      </c>
      <c r="H312">
        <f>IFERROR(__xludf.DUMMYFUNCTION("FILTER('WholeNMJData-CalcPT-Thresholds'!C:C,'WholeNMJData-CalcPT-Thresholds'!$B:$B=$A312)"),74.77333)</f>
        <v>74.77333</v>
      </c>
    </row>
    <row r="313">
      <c r="A313" s="3" t="s">
        <v>1059</v>
      </c>
      <c r="B313" s="3" t="s">
        <v>1054</v>
      </c>
      <c r="C313" s="2">
        <v>112.0</v>
      </c>
      <c r="D313" s="2">
        <v>19248.7431464</v>
      </c>
      <c r="E313" s="2">
        <v>1.28011036422</v>
      </c>
      <c r="F313">
        <f>IFERROR(__xludf.DUMMYFUNCTION("FILTER('WholeNMJData-CalcPT-Thresholds'!D:D,'WholeNMJData-CalcPT-Thresholds'!B:B=A313)"),972.67047)</f>
        <v>972.67047</v>
      </c>
      <c r="G313">
        <f t="shared" si="1"/>
        <v>19.78958315</v>
      </c>
      <c r="H313">
        <f>IFERROR(__xludf.DUMMYFUNCTION("FILTER('WholeNMJData-CalcPT-Thresholds'!C:C,'WholeNMJData-CalcPT-Thresholds'!$B:$B=$A313)"),74.77333)</f>
        <v>74.77333</v>
      </c>
    </row>
    <row r="314">
      <c r="A314" s="3" t="s">
        <v>1059</v>
      </c>
      <c r="B314" s="3" t="s">
        <v>1054</v>
      </c>
      <c r="C314" s="2">
        <v>52.0</v>
      </c>
      <c r="D314" s="2">
        <v>12220.1754308</v>
      </c>
      <c r="E314" s="2">
        <v>0.584182088092</v>
      </c>
      <c r="F314">
        <f>IFERROR(__xludf.DUMMYFUNCTION("FILTER('WholeNMJData-CalcPT-Thresholds'!D:D,'WholeNMJData-CalcPT-Thresholds'!B:B=A314)"),972.67047)</f>
        <v>972.67047</v>
      </c>
      <c r="G314">
        <f t="shared" si="1"/>
        <v>12.56353082</v>
      </c>
      <c r="H314">
        <f>IFERROR(__xludf.DUMMYFUNCTION("FILTER('WholeNMJData-CalcPT-Thresholds'!C:C,'WholeNMJData-CalcPT-Thresholds'!$B:$B=$A314)"),74.77333)</f>
        <v>74.77333</v>
      </c>
    </row>
    <row r="315">
      <c r="A315" s="3" t="s">
        <v>1059</v>
      </c>
      <c r="B315" s="3" t="s">
        <v>1054</v>
      </c>
      <c r="C315" s="2">
        <v>16.0</v>
      </c>
      <c r="D315" s="2">
        <v>11818.465875</v>
      </c>
      <c r="E315" s="2">
        <v>0.370567622424</v>
      </c>
      <c r="F315">
        <f>IFERROR(__xludf.DUMMYFUNCTION("FILTER('WholeNMJData-CalcPT-Thresholds'!D:D,'WholeNMJData-CalcPT-Thresholds'!B:B=A315)"),972.67047)</f>
        <v>972.67047</v>
      </c>
      <c r="G315">
        <f t="shared" si="1"/>
        <v>12.15053427</v>
      </c>
      <c r="H315">
        <f>IFERROR(__xludf.DUMMYFUNCTION("FILTER('WholeNMJData-CalcPT-Thresholds'!C:C,'WholeNMJData-CalcPT-Thresholds'!$B:$B=$A315)"),74.77333)</f>
        <v>74.77333</v>
      </c>
    </row>
    <row r="316">
      <c r="A316" s="3" t="s">
        <v>1059</v>
      </c>
      <c r="B316" s="3" t="s">
        <v>1054</v>
      </c>
      <c r="C316" s="2">
        <v>32.0</v>
      </c>
      <c r="D316" s="2">
        <v>14033.7575875</v>
      </c>
      <c r="E316" s="2">
        <v>1.23549819012</v>
      </c>
      <c r="F316">
        <f>IFERROR(__xludf.DUMMYFUNCTION("FILTER('WholeNMJData-CalcPT-Thresholds'!D:D,'WholeNMJData-CalcPT-Thresholds'!B:B=A316)"),972.67047)</f>
        <v>972.67047</v>
      </c>
      <c r="G316">
        <f t="shared" si="1"/>
        <v>14.42806996</v>
      </c>
      <c r="H316">
        <f>IFERROR(__xludf.DUMMYFUNCTION("FILTER('WholeNMJData-CalcPT-Thresholds'!C:C,'WholeNMJData-CalcPT-Thresholds'!$B:$B=$A316)"),74.77333)</f>
        <v>74.77333</v>
      </c>
    </row>
    <row r="317">
      <c r="A317" s="3" t="s">
        <v>1059</v>
      </c>
      <c r="B317" s="3" t="s">
        <v>1054</v>
      </c>
      <c r="C317" s="2">
        <v>32.0</v>
      </c>
      <c r="D317" s="2">
        <v>13635.975475</v>
      </c>
      <c r="E317" s="2">
        <v>0.4417949351</v>
      </c>
      <c r="F317">
        <f>IFERROR(__xludf.DUMMYFUNCTION("FILTER('WholeNMJData-CalcPT-Thresholds'!D:D,'WholeNMJData-CalcPT-Thresholds'!B:B=A317)"),972.67047)</f>
        <v>972.67047</v>
      </c>
      <c r="G317">
        <f t="shared" si="1"/>
        <v>14.01911119</v>
      </c>
      <c r="H317">
        <f>IFERROR(__xludf.DUMMYFUNCTION("FILTER('WholeNMJData-CalcPT-Thresholds'!C:C,'WholeNMJData-CalcPT-Thresholds'!$B:$B=$A317)"),74.77333)</f>
        <v>74.77333</v>
      </c>
    </row>
    <row r="318">
      <c r="A318" s="3" t="s">
        <v>1059</v>
      </c>
      <c r="B318" s="3" t="s">
        <v>1054</v>
      </c>
      <c r="C318" s="2">
        <v>68.0</v>
      </c>
      <c r="D318" s="2">
        <v>18845.9550765</v>
      </c>
      <c r="E318" s="2">
        <v>1.09906714284</v>
      </c>
      <c r="F318">
        <f>IFERROR(__xludf.DUMMYFUNCTION("FILTER('WholeNMJData-CalcPT-Thresholds'!D:D,'WholeNMJData-CalcPT-Thresholds'!B:B=A318)"),972.67047)</f>
        <v>972.67047</v>
      </c>
      <c r="G318">
        <f t="shared" si="1"/>
        <v>19.37547778</v>
      </c>
      <c r="H318">
        <f>IFERROR(__xludf.DUMMYFUNCTION("FILTER('WholeNMJData-CalcPT-Thresholds'!C:C,'WholeNMJData-CalcPT-Thresholds'!$B:$B=$A318)"),74.77333)</f>
        <v>74.77333</v>
      </c>
    </row>
    <row r="319">
      <c r="A319" s="3" t="s">
        <v>1059</v>
      </c>
      <c r="B319" s="3" t="s">
        <v>1054</v>
      </c>
      <c r="C319" s="2">
        <v>68.0</v>
      </c>
      <c r="D319" s="2">
        <v>14860.9412706</v>
      </c>
      <c r="E319" s="2">
        <v>0.90218461643</v>
      </c>
      <c r="F319">
        <f>IFERROR(__xludf.DUMMYFUNCTION("FILTER('WholeNMJData-CalcPT-Thresholds'!D:D,'WholeNMJData-CalcPT-Thresholds'!B:B=A319)"),972.67047)</f>
        <v>972.67047</v>
      </c>
      <c r="G319">
        <f t="shared" si="1"/>
        <v>15.27849537</v>
      </c>
      <c r="H319">
        <f>IFERROR(__xludf.DUMMYFUNCTION("FILTER('WholeNMJData-CalcPT-Thresholds'!C:C,'WholeNMJData-CalcPT-Thresholds'!$B:$B=$A319)"),74.77333)</f>
        <v>74.77333</v>
      </c>
    </row>
    <row r="320">
      <c r="A320" s="3" t="s">
        <v>1059</v>
      </c>
      <c r="B320" s="3" t="s">
        <v>1054</v>
      </c>
      <c r="C320" s="2">
        <v>48.0</v>
      </c>
      <c r="D320" s="2">
        <v>20691.358675</v>
      </c>
      <c r="E320" s="2">
        <v>0.919561566684</v>
      </c>
      <c r="F320">
        <f>IFERROR(__xludf.DUMMYFUNCTION("FILTER('WholeNMJData-CalcPT-Thresholds'!D:D,'WholeNMJData-CalcPT-Thresholds'!B:B=A320)"),972.67047)</f>
        <v>972.67047</v>
      </c>
      <c r="G320">
        <f t="shared" si="1"/>
        <v>21.27273245</v>
      </c>
      <c r="H320">
        <f>IFERROR(__xludf.DUMMYFUNCTION("FILTER('WholeNMJData-CalcPT-Thresholds'!C:C,'WholeNMJData-CalcPT-Thresholds'!$B:$B=$A320)"),74.77333)</f>
        <v>74.77333</v>
      </c>
    </row>
    <row r="321">
      <c r="A321" s="3" t="s">
        <v>1059</v>
      </c>
      <c r="B321" s="3" t="s">
        <v>1054</v>
      </c>
      <c r="C321" s="2">
        <v>24.0</v>
      </c>
      <c r="D321" s="2">
        <v>12843.8371167</v>
      </c>
      <c r="E321" s="2">
        <v>0.464859172984</v>
      </c>
      <c r="F321">
        <f>IFERROR(__xludf.DUMMYFUNCTION("FILTER('WholeNMJData-CalcPT-Thresholds'!D:D,'WholeNMJData-CalcPT-Thresholds'!B:B=A321)"),972.67047)</f>
        <v>972.67047</v>
      </c>
      <c r="G321">
        <f t="shared" si="1"/>
        <v>13.20471579</v>
      </c>
      <c r="H321">
        <f>IFERROR(__xludf.DUMMYFUNCTION("FILTER('WholeNMJData-CalcPT-Thresholds'!C:C,'WholeNMJData-CalcPT-Thresholds'!$B:$B=$A321)"),74.77333)</f>
        <v>74.77333</v>
      </c>
    </row>
    <row r="322">
      <c r="A322" s="3" t="s">
        <v>1059</v>
      </c>
      <c r="B322" s="3" t="s">
        <v>1054</v>
      </c>
      <c r="C322" s="2">
        <v>32.0</v>
      </c>
      <c r="D322" s="2">
        <v>12782.469025</v>
      </c>
      <c r="E322" s="2">
        <v>0.776082537779</v>
      </c>
      <c r="F322">
        <f>IFERROR(__xludf.DUMMYFUNCTION("FILTER('WholeNMJData-CalcPT-Thresholds'!D:D,'WholeNMJData-CalcPT-Thresholds'!B:B=A322)"),972.67047)</f>
        <v>972.67047</v>
      </c>
      <c r="G322">
        <f t="shared" si="1"/>
        <v>13.14162342</v>
      </c>
      <c r="H322">
        <f>IFERROR(__xludf.DUMMYFUNCTION("FILTER('WholeNMJData-CalcPT-Thresholds'!C:C,'WholeNMJData-CalcPT-Thresholds'!$B:$B=$A322)"),74.77333)</f>
        <v>74.77333</v>
      </c>
    </row>
    <row r="323">
      <c r="A323" s="3" t="s">
        <v>1059</v>
      </c>
      <c r="B323" s="3" t="s">
        <v>1054</v>
      </c>
      <c r="C323" s="2">
        <v>16.0</v>
      </c>
      <c r="D323" s="2">
        <v>10850.0129</v>
      </c>
      <c r="E323" s="2">
        <v>1.0021651495</v>
      </c>
      <c r="F323">
        <f>IFERROR(__xludf.DUMMYFUNCTION("FILTER('WholeNMJData-CalcPT-Thresholds'!D:D,'WholeNMJData-CalcPT-Thresholds'!B:B=A323)"),972.67047)</f>
        <v>972.67047</v>
      </c>
      <c r="G323">
        <f t="shared" si="1"/>
        <v>11.15487026</v>
      </c>
      <c r="H323">
        <f>IFERROR(__xludf.DUMMYFUNCTION("FILTER('WholeNMJData-CalcPT-Thresholds'!C:C,'WholeNMJData-CalcPT-Thresholds'!$B:$B=$A323)"),74.77333)</f>
        <v>74.77333</v>
      </c>
    </row>
    <row r="324">
      <c r="A324" s="3" t="s">
        <v>1059</v>
      </c>
      <c r="B324" s="3" t="s">
        <v>1054</v>
      </c>
      <c r="C324" s="2">
        <v>56.0</v>
      </c>
      <c r="D324" s="2">
        <v>18364.2399786</v>
      </c>
      <c r="E324" s="2">
        <v>0.767731978914</v>
      </c>
      <c r="F324">
        <f>IFERROR(__xludf.DUMMYFUNCTION("FILTER('WholeNMJData-CalcPT-Thresholds'!D:D,'WholeNMJData-CalcPT-Thresholds'!B:B=A324)"),972.67047)</f>
        <v>972.67047</v>
      </c>
      <c r="G324">
        <f t="shared" si="1"/>
        <v>18.88022773</v>
      </c>
      <c r="H324">
        <f>IFERROR(__xludf.DUMMYFUNCTION("FILTER('WholeNMJData-CalcPT-Thresholds'!C:C,'WholeNMJData-CalcPT-Thresholds'!$B:$B=$A324)"),74.77333)</f>
        <v>74.77333</v>
      </c>
    </row>
    <row r="325">
      <c r="A325" s="3" t="s">
        <v>1059</v>
      </c>
      <c r="B325" s="3" t="s">
        <v>1054</v>
      </c>
      <c r="C325" s="2">
        <v>68.0</v>
      </c>
      <c r="D325" s="2">
        <v>19413.7916294</v>
      </c>
      <c r="E325" s="2">
        <v>0.699195708861</v>
      </c>
      <c r="F325">
        <f>IFERROR(__xludf.DUMMYFUNCTION("FILTER('WholeNMJData-CalcPT-Thresholds'!D:D,'WholeNMJData-CalcPT-Thresholds'!B:B=A325)"),972.67047)</f>
        <v>972.67047</v>
      </c>
      <c r="G325">
        <f t="shared" si="1"/>
        <v>19.95926907</v>
      </c>
      <c r="H325">
        <f>IFERROR(__xludf.DUMMYFUNCTION("FILTER('WholeNMJData-CalcPT-Thresholds'!C:C,'WholeNMJData-CalcPT-Thresholds'!$B:$B=$A325)"),74.77333)</f>
        <v>74.77333</v>
      </c>
    </row>
    <row r="326">
      <c r="A326" s="3" t="s">
        <v>1059</v>
      </c>
      <c r="B326" s="3" t="s">
        <v>1054</v>
      </c>
      <c r="C326" s="2">
        <v>88.0</v>
      </c>
      <c r="D326" s="2">
        <v>13957.4948455</v>
      </c>
      <c r="E326" s="2">
        <v>0.995791082418</v>
      </c>
      <c r="F326">
        <f>IFERROR(__xludf.DUMMYFUNCTION("FILTER('WholeNMJData-CalcPT-Thresholds'!D:D,'WholeNMJData-CalcPT-Thresholds'!B:B=A326)"),972.67047)</f>
        <v>972.67047</v>
      </c>
      <c r="G326">
        <f t="shared" si="1"/>
        <v>14.34966443</v>
      </c>
      <c r="H326">
        <f>IFERROR(__xludf.DUMMYFUNCTION("FILTER('WholeNMJData-CalcPT-Thresholds'!C:C,'WholeNMJData-CalcPT-Thresholds'!$B:$B=$A326)"),74.77333)</f>
        <v>74.77333</v>
      </c>
    </row>
    <row r="327">
      <c r="A327" s="3" t="s">
        <v>1059</v>
      </c>
      <c r="B327" s="3" t="s">
        <v>1054</v>
      </c>
      <c r="C327" s="2">
        <v>20.0</v>
      </c>
      <c r="D327" s="2">
        <v>13465.27536</v>
      </c>
      <c r="E327" s="2">
        <v>0.451914672171</v>
      </c>
      <c r="F327">
        <f>IFERROR(__xludf.DUMMYFUNCTION("FILTER('WholeNMJData-CalcPT-Thresholds'!D:D,'WholeNMJData-CalcPT-Thresholds'!B:B=A327)"),972.67047)</f>
        <v>972.67047</v>
      </c>
      <c r="G327">
        <f t="shared" si="1"/>
        <v>13.84361485</v>
      </c>
      <c r="H327">
        <f>IFERROR(__xludf.DUMMYFUNCTION("FILTER('WholeNMJData-CalcPT-Thresholds'!C:C,'WholeNMJData-CalcPT-Thresholds'!$B:$B=$A327)"),74.77333)</f>
        <v>74.77333</v>
      </c>
    </row>
    <row r="328">
      <c r="A328" s="3" t="s">
        <v>1059</v>
      </c>
      <c r="B328" s="3" t="s">
        <v>1054</v>
      </c>
      <c r="C328" s="2">
        <v>32.0</v>
      </c>
      <c r="D328" s="2">
        <v>16209.40405</v>
      </c>
      <c r="E328" s="2">
        <v>0.371270139324</v>
      </c>
      <c r="F328">
        <f>IFERROR(__xludf.DUMMYFUNCTION("FILTER('WholeNMJData-CalcPT-Thresholds'!D:D,'WholeNMJData-CalcPT-Thresholds'!B:B=A328)"),972.67047)</f>
        <v>972.67047</v>
      </c>
      <c r="G328">
        <f t="shared" si="1"/>
        <v>16.66484647</v>
      </c>
      <c r="H328">
        <f>IFERROR(__xludf.DUMMYFUNCTION("FILTER('WholeNMJData-CalcPT-Thresholds'!C:C,'WholeNMJData-CalcPT-Thresholds'!$B:$B=$A328)"),74.77333)</f>
        <v>74.77333</v>
      </c>
    </row>
    <row r="329">
      <c r="A329" s="3" t="s">
        <v>1059</v>
      </c>
      <c r="B329" s="3" t="s">
        <v>1054</v>
      </c>
      <c r="C329" s="2">
        <v>20.0</v>
      </c>
      <c r="D329" s="2">
        <v>15330.93392</v>
      </c>
      <c r="E329" s="2">
        <v>0.574864554631</v>
      </c>
      <c r="F329">
        <f>IFERROR(__xludf.DUMMYFUNCTION("FILTER('WholeNMJData-CalcPT-Thresholds'!D:D,'WholeNMJData-CalcPT-Thresholds'!B:B=A329)"),972.67047)</f>
        <v>972.67047</v>
      </c>
      <c r="G329">
        <f t="shared" si="1"/>
        <v>15.7616936</v>
      </c>
      <c r="H329">
        <f>IFERROR(__xludf.DUMMYFUNCTION("FILTER('WholeNMJData-CalcPT-Thresholds'!C:C,'WholeNMJData-CalcPT-Thresholds'!$B:$B=$A329)"),74.77333)</f>
        <v>74.77333</v>
      </c>
    </row>
    <row r="330">
      <c r="A330" s="3" t="s">
        <v>1059</v>
      </c>
      <c r="B330" s="3" t="s">
        <v>1054</v>
      </c>
      <c r="C330" s="2">
        <v>48.0</v>
      </c>
      <c r="D330" s="2">
        <v>14147.4193333</v>
      </c>
      <c r="E330" s="2">
        <v>0.893423733488</v>
      </c>
      <c r="F330">
        <f>IFERROR(__xludf.DUMMYFUNCTION("FILTER('WholeNMJData-CalcPT-Thresholds'!D:D,'WholeNMJData-CalcPT-Thresholds'!B:B=A330)"),972.67047)</f>
        <v>972.67047</v>
      </c>
      <c r="G330">
        <f t="shared" si="1"/>
        <v>14.54492531</v>
      </c>
      <c r="H330">
        <f>IFERROR(__xludf.DUMMYFUNCTION("FILTER('WholeNMJData-CalcPT-Thresholds'!C:C,'WholeNMJData-CalcPT-Thresholds'!$B:$B=$A330)"),74.77333)</f>
        <v>74.77333</v>
      </c>
    </row>
    <row r="331">
      <c r="A331" s="3" t="s">
        <v>1060</v>
      </c>
      <c r="B331" s="3" t="s">
        <v>1054</v>
      </c>
      <c r="C331" s="2">
        <v>20.0</v>
      </c>
      <c r="D331" s="2">
        <v>4799.34118</v>
      </c>
      <c r="E331" s="2">
        <v>0.320035051144</v>
      </c>
      <c r="F331">
        <f>IFERROR(__xludf.DUMMYFUNCTION("FILTER('WholeNMJData-CalcPT-Thresholds'!D:D,'WholeNMJData-CalcPT-Thresholds'!B:B=A331)"),483.30356)</f>
        <v>483.30356</v>
      </c>
      <c r="G331">
        <f t="shared" si="1"/>
        <v>9.930283112</v>
      </c>
      <c r="H331">
        <f>IFERROR(__xludf.DUMMYFUNCTION("FILTER('WholeNMJData-CalcPT-Thresholds'!C:C,'WholeNMJData-CalcPT-Thresholds'!$B:$B=$A331)"),117.01333)</f>
        <v>117.01333</v>
      </c>
    </row>
    <row r="332">
      <c r="A332" s="3" t="s">
        <v>1060</v>
      </c>
      <c r="B332" s="3" t="s">
        <v>1054</v>
      </c>
      <c r="C332" s="2">
        <v>24.0</v>
      </c>
      <c r="D332" s="2">
        <v>4999.28046667</v>
      </c>
      <c r="E332" s="2">
        <v>0.920631825057</v>
      </c>
      <c r="F332">
        <f>IFERROR(__xludf.DUMMYFUNCTION("FILTER('WholeNMJData-CalcPT-Thresholds'!D:D,'WholeNMJData-CalcPT-Thresholds'!B:B=A332)"),483.30356)</f>
        <v>483.30356</v>
      </c>
      <c r="G332">
        <f t="shared" si="1"/>
        <v>10.34397609</v>
      </c>
      <c r="H332">
        <f>IFERROR(__xludf.DUMMYFUNCTION("FILTER('WholeNMJData-CalcPT-Thresholds'!C:C,'WholeNMJData-CalcPT-Thresholds'!$B:$B=$A332)"),117.01333)</f>
        <v>117.01333</v>
      </c>
    </row>
    <row r="333">
      <c r="A333" s="3" t="s">
        <v>1060</v>
      </c>
      <c r="B333" s="3" t="s">
        <v>1054</v>
      </c>
      <c r="C333" s="2">
        <v>56.0</v>
      </c>
      <c r="D333" s="2">
        <v>5836.82305</v>
      </c>
      <c r="E333" s="2">
        <v>0.536171659341</v>
      </c>
      <c r="F333">
        <f>IFERROR(__xludf.DUMMYFUNCTION("FILTER('WholeNMJData-CalcPT-Thresholds'!D:D,'WholeNMJData-CalcPT-Thresholds'!B:B=A333)"),483.30356)</f>
        <v>483.30356</v>
      </c>
      <c r="G333">
        <f t="shared" si="1"/>
        <v>12.07692956</v>
      </c>
      <c r="H333">
        <f>IFERROR(__xludf.DUMMYFUNCTION("FILTER('WholeNMJData-CalcPT-Thresholds'!C:C,'WholeNMJData-CalcPT-Thresholds'!$B:$B=$A333)"),117.01333)</f>
        <v>117.01333</v>
      </c>
    </row>
    <row r="334">
      <c r="A334" s="3" t="s">
        <v>1060</v>
      </c>
      <c r="B334" s="3" t="s">
        <v>1054</v>
      </c>
      <c r="C334" s="2">
        <v>20.0</v>
      </c>
      <c r="D334" s="2">
        <v>4640.91204</v>
      </c>
      <c r="E334" s="2">
        <v>0.261093420766</v>
      </c>
      <c r="F334">
        <f>IFERROR(__xludf.DUMMYFUNCTION("FILTER('WholeNMJData-CalcPT-Thresholds'!D:D,'WholeNMJData-CalcPT-Thresholds'!B:B=A334)"),483.30356)</f>
        <v>483.30356</v>
      </c>
      <c r="G334">
        <f t="shared" si="1"/>
        <v>9.602478492</v>
      </c>
      <c r="H334">
        <f>IFERROR(__xludf.DUMMYFUNCTION("FILTER('WholeNMJData-CalcPT-Thresholds'!C:C,'WholeNMJData-CalcPT-Thresholds'!$B:$B=$A334)"),117.01333)</f>
        <v>117.01333</v>
      </c>
    </row>
    <row r="335">
      <c r="A335" s="3" t="s">
        <v>1060</v>
      </c>
      <c r="B335" s="3" t="s">
        <v>1054</v>
      </c>
      <c r="C335" s="2">
        <v>152.0</v>
      </c>
      <c r="D335" s="2">
        <v>8869.24989737</v>
      </c>
      <c r="E335" s="2">
        <v>1.34950692995</v>
      </c>
      <c r="F335">
        <f>IFERROR(__xludf.DUMMYFUNCTION("FILTER('WholeNMJData-CalcPT-Thresholds'!D:D,'WholeNMJData-CalcPT-Thresholds'!B:B=A335)"),483.30356)</f>
        <v>483.30356</v>
      </c>
      <c r="G335">
        <f t="shared" si="1"/>
        <v>18.35130264</v>
      </c>
      <c r="H335">
        <f>IFERROR(__xludf.DUMMYFUNCTION("FILTER('WholeNMJData-CalcPT-Thresholds'!C:C,'WholeNMJData-CalcPT-Thresholds'!$B:$B=$A335)"),117.01333)</f>
        <v>117.01333</v>
      </c>
    </row>
    <row r="336">
      <c r="A336" s="3" t="s">
        <v>1060</v>
      </c>
      <c r="B336" s="3" t="s">
        <v>1054</v>
      </c>
      <c r="C336" s="2">
        <v>28.0</v>
      </c>
      <c r="D336" s="2">
        <v>5074.48481429</v>
      </c>
      <c r="E336" s="2">
        <v>0.876254055876</v>
      </c>
      <c r="F336">
        <f>IFERROR(__xludf.DUMMYFUNCTION("FILTER('WholeNMJData-CalcPT-Thresholds'!D:D,'WholeNMJData-CalcPT-Thresholds'!B:B=A336)"),483.30356)</f>
        <v>483.30356</v>
      </c>
      <c r="G336">
        <f t="shared" si="1"/>
        <v>10.49958087</v>
      </c>
      <c r="H336">
        <f>IFERROR(__xludf.DUMMYFUNCTION("FILTER('WholeNMJData-CalcPT-Thresholds'!C:C,'WholeNMJData-CalcPT-Thresholds'!$B:$B=$A336)"),117.01333)</f>
        <v>117.01333</v>
      </c>
    </row>
    <row r="337">
      <c r="A337" s="3" t="s">
        <v>1060</v>
      </c>
      <c r="B337" s="3" t="s">
        <v>1054</v>
      </c>
      <c r="C337" s="2">
        <v>28.0</v>
      </c>
      <c r="D337" s="2">
        <v>6446.36448571</v>
      </c>
      <c r="E337" s="2">
        <v>0.846114241925</v>
      </c>
      <c r="F337">
        <f>IFERROR(__xludf.DUMMYFUNCTION("FILTER('WholeNMJData-CalcPT-Thresholds'!D:D,'WholeNMJData-CalcPT-Thresholds'!B:B=A337)"),483.30356)</f>
        <v>483.30356</v>
      </c>
      <c r="G337">
        <f t="shared" si="1"/>
        <v>13.33812746</v>
      </c>
      <c r="H337">
        <f>IFERROR(__xludf.DUMMYFUNCTION("FILTER('WholeNMJData-CalcPT-Thresholds'!C:C,'WholeNMJData-CalcPT-Thresholds'!$B:$B=$A337)"),117.01333)</f>
        <v>117.01333</v>
      </c>
    </row>
    <row r="338">
      <c r="A338" s="3" t="s">
        <v>1060</v>
      </c>
      <c r="B338" s="3" t="s">
        <v>1054</v>
      </c>
      <c r="C338" s="2">
        <v>28.0</v>
      </c>
      <c r="D338" s="2">
        <v>5998.40174286</v>
      </c>
      <c r="E338" s="2">
        <v>0.894797169328</v>
      </c>
      <c r="F338">
        <f>IFERROR(__xludf.DUMMYFUNCTION("FILTER('WholeNMJData-CalcPT-Thresholds'!D:D,'WholeNMJData-CalcPT-Thresholds'!B:B=A338)"),483.30356)</f>
        <v>483.30356</v>
      </c>
      <c r="G338">
        <f t="shared" si="1"/>
        <v>12.4112509</v>
      </c>
      <c r="H338">
        <f>IFERROR(__xludf.DUMMYFUNCTION("FILTER('WholeNMJData-CalcPT-Thresholds'!C:C,'WholeNMJData-CalcPT-Thresholds'!$B:$B=$A338)"),117.01333)</f>
        <v>117.01333</v>
      </c>
    </row>
    <row r="339">
      <c r="A339" s="3" t="s">
        <v>1060</v>
      </c>
      <c r="B339" s="3" t="s">
        <v>1054</v>
      </c>
      <c r="C339" s="2">
        <v>24.0</v>
      </c>
      <c r="D339" s="2">
        <v>5890.63685</v>
      </c>
      <c r="E339" s="2">
        <v>0.357392800407</v>
      </c>
      <c r="F339">
        <f>IFERROR(__xludf.DUMMYFUNCTION("FILTER('WholeNMJData-CalcPT-Thresholds'!D:D,'WholeNMJData-CalcPT-Thresholds'!B:B=A339)"),483.30356)</f>
        <v>483.30356</v>
      </c>
      <c r="G339">
        <f t="shared" si="1"/>
        <v>12.18827532</v>
      </c>
      <c r="H339">
        <f>IFERROR(__xludf.DUMMYFUNCTION("FILTER('WholeNMJData-CalcPT-Thresholds'!C:C,'WholeNMJData-CalcPT-Thresholds'!$B:$B=$A339)"),117.01333)</f>
        <v>117.01333</v>
      </c>
    </row>
    <row r="340">
      <c r="A340" s="3" t="s">
        <v>1060</v>
      </c>
      <c r="B340" s="3" t="s">
        <v>1054</v>
      </c>
      <c r="C340" s="2">
        <v>20.0</v>
      </c>
      <c r="D340" s="2">
        <v>4420.15686</v>
      </c>
      <c r="E340" s="2">
        <v>0.311997027182</v>
      </c>
      <c r="F340">
        <f>IFERROR(__xludf.DUMMYFUNCTION("FILTER('WholeNMJData-CalcPT-Thresholds'!D:D,'WholeNMJData-CalcPT-Thresholds'!B:B=A340)"),483.30356)</f>
        <v>483.30356</v>
      </c>
      <c r="G340">
        <f t="shared" si="1"/>
        <v>9.1457155</v>
      </c>
      <c r="H340">
        <f>IFERROR(__xludf.DUMMYFUNCTION("FILTER('WholeNMJData-CalcPT-Thresholds'!C:C,'WholeNMJData-CalcPT-Thresholds'!$B:$B=$A340)"),117.01333)</f>
        <v>117.01333</v>
      </c>
    </row>
    <row r="341">
      <c r="A341" s="3" t="s">
        <v>1060</v>
      </c>
      <c r="B341" s="3" t="s">
        <v>1054</v>
      </c>
      <c r="C341" s="2">
        <v>24.0</v>
      </c>
      <c r="D341" s="2">
        <v>6557.64138333</v>
      </c>
      <c r="E341" s="2">
        <v>0.255489314231</v>
      </c>
      <c r="F341">
        <f>IFERROR(__xludf.DUMMYFUNCTION("FILTER('WholeNMJData-CalcPT-Thresholds'!D:D,'WholeNMJData-CalcPT-Thresholds'!B:B=A341)"),483.30356)</f>
        <v>483.30356</v>
      </c>
      <c r="G341">
        <f t="shared" si="1"/>
        <v>13.56836971</v>
      </c>
      <c r="H341">
        <f>IFERROR(__xludf.DUMMYFUNCTION("FILTER('WholeNMJData-CalcPT-Thresholds'!C:C,'WholeNMJData-CalcPT-Thresholds'!$B:$B=$A341)"),117.01333)</f>
        <v>117.01333</v>
      </c>
    </row>
    <row r="342">
      <c r="A342" s="3" t="s">
        <v>1060</v>
      </c>
      <c r="B342" s="3" t="s">
        <v>1054</v>
      </c>
      <c r="C342" s="2">
        <v>140.0</v>
      </c>
      <c r="D342" s="2">
        <v>8729.59367714</v>
      </c>
      <c r="E342" s="2">
        <v>1.16238559036</v>
      </c>
      <c r="F342">
        <f>IFERROR(__xludf.DUMMYFUNCTION("FILTER('WholeNMJData-CalcPT-Thresholds'!D:D,'WholeNMJData-CalcPT-Thresholds'!B:B=A342)"),483.30356)</f>
        <v>483.30356</v>
      </c>
      <c r="G342">
        <f t="shared" si="1"/>
        <v>18.06234094</v>
      </c>
      <c r="H342">
        <f>IFERROR(__xludf.DUMMYFUNCTION("FILTER('WholeNMJData-CalcPT-Thresholds'!C:C,'WholeNMJData-CalcPT-Thresholds'!$B:$B=$A342)"),117.01333)</f>
        <v>117.01333</v>
      </c>
    </row>
    <row r="343">
      <c r="A343" s="3" t="s">
        <v>1060</v>
      </c>
      <c r="B343" s="3" t="s">
        <v>1054</v>
      </c>
      <c r="C343" s="2">
        <v>28.0</v>
      </c>
      <c r="D343" s="2">
        <v>6528.51258571</v>
      </c>
      <c r="E343" s="2">
        <v>0.696617007364</v>
      </c>
      <c r="F343">
        <f>IFERROR(__xludf.DUMMYFUNCTION("FILTER('WholeNMJData-CalcPT-Thresholds'!D:D,'WholeNMJData-CalcPT-Thresholds'!B:B=A343)"),483.30356)</f>
        <v>483.30356</v>
      </c>
      <c r="G343">
        <f t="shared" si="1"/>
        <v>13.50809952</v>
      </c>
      <c r="H343">
        <f>IFERROR(__xludf.DUMMYFUNCTION("FILTER('WholeNMJData-CalcPT-Thresholds'!C:C,'WholeNMJData-CalcPT-Thresholds'!$B:$B=$A343)"),117.01333)</f>
        <v>117.01333</v>
      </c>
    </row>
    <row r="344">
      <c r="A344" s="3" t="s">
        <v>1060</v>
      </c>
      <c r="B344" s="3" t="s">
        <v>1054</v>
      </c>
      <c r="C344" s="2">
        <v>84.0</v>
      </c>
      <c r="D344" s="2">
        <v>7890.47133333</v>
      </c>
      <c r="E344" s="2">
        <v>0.987008452474</v>
      </c>
      <c r="F344">
        <f>IFERROR(__xludf.DUMMYFUNCTION("FILTER('WholeNMJData-CalcPT-Thresholds'!D:D,'WholeNMJData-CalcPT-Thresholds'!B:B=A344)"),483.30356)</f>
        <v>483.30356</v>
      </c>
      <c r="G344">
        <f t="shared" si="1"/>
        <v>16.32611879</v>
      </c>
      <c r="H344">
        <f>IFERROR(__xludf.DUMMYFUNCTION("FILTER('WholeNMJData-CalcPT-Thresholds'!C:C,'WholeNMJData-CalcPT-Thresholds'!$B:$B=$A344)"),117.01333)</f>
        <v>117.01333</v>
      </c>
    </row>
    <row r="345">
      <c r="A345" s="3" t="s">
        <v>1060</v>
      </c>
      <c r="B345" s="3" t="s">
        <v>1054</v>
      </c>
      <c r="C345" s="2">
        <v>28.0</v>
      </c>
      <c r="D345" s="2">
        <v>5317.47421429</v>
      </c>
      <c r="E345" s="2">
        <v>0.855541167981</v>
      </c>
      <c r="F345">
        <f>IFERROR(__xludf.DUMMYFUNCTION("FILTER('WholeNMJData-CalcPT-Thresholds'!D:D,'WholeNMJData-CalcPT-Thresholds'!B:B=A345)"),483.30356)</f>
        <v>483.30356</v>
      </c>
      <c r="G345">
        <f t="shared" si="1"/>
        <v>11.00234853</v>
      </c>
      <c r="H345">
        <f>IFERROR(__xludf.DUMMYFUNCTION("FILTER('WholeNMJData-CalcPT-Thresholds'!C:C,'WholeNMJData-CalcPT-Thresholds'!$B:$B=$A345)"),117.01333)</f>
        <v>117.01333</v>
      </c>
    </row>
    <row r="346">
      <c r="A346" s="3" t="s">
        <v>1060</v>
      </c>
      <c r="B346" s="3" t="s">
        <v>1054</v>
      </c>
      <c r="C346" s="2">
        <v>20.0</v>
      </c>
      <c r="D346" s="2">
        <v>4244.66862</v>
      </c>
      <c r="E346" s="2">
        <v>0.708898071765</v>
      </c>
      <c r="F346">
        <f>IFERROR(__xludf.DUMMYFUNCTION("FILTER('WholeNMJData-CalcPT-Thresholds'!D:D,'WholeNMJData-CalcPT-Thresholds'!B:B=A346)"),483.30356)</f>
        <v>483.30356</v>
      </c>
      <c r="G346">
        <f t="shared" si="1"/>
        <v>8.782614016</v>
      </c>
      <c r="H346">
        <f>IFERROR(__xludf.DUMMYFUNCTION("FILTER('WholeNMJData-CalcPT-Thresholds'!C:C,'WholeNMJData-CalcPT-Thresholds'!$B:$B=$A346)"),117.01333)</f>
        <v>117.01333</v>
      </c>
    </row>
    <row r="347">
      <c r="A347" s="3" t="s">
        <v>1060</v>
      </c>
      <c r="B347" s="3" t="s">
        <v>1054</v>
      </c>
      <c r="C347" s="2">
        <v>32.0</v>
      </c>
      <c r="D347" s="2">
        <v>5327.7953</v>
      </c>
      <c r="E347" s="2">
        <v>0.659144280562</v>
      </c>
      <c r="F347">
        <f>IFERROR(__xludf.DUMMYFUNCTION("FILTER('WholeNMJData-CalcPT-Thresholds'!D:D,'WholeNMJData-CalcPT-Thresholds'!B:B=A347)"),483.30356)</f>
        <v>483.30356</v>
      </c>
      <c r="G347">
        <f t="shared" si="1"/>
        <v>11.02370382</v>
      </c>
      <c r="H347">
        <f>IFERROR(__xludf.DUMMYFUNCTION("FILTER('WholeNMJData-CalcPT-Thresholds'!C:C,'WholeNMJData-CalcPT-Thresholds'!$B:$B=$A347)"),117.01333)</f>
        <v>117.01333</v>
      </c>
    </row>
    <row r="348">
      <c r="A348" s="3" t="s">
        <v>1060</v>
      </c>
      <c r="B348" s="3" t="s">
        <v>1054</v>
      </c>
      <c r="C348" s="2">
        <v>48.0</v>
      </c>
      <c r="D348" s="2">
        <v>5721.24914167</v>
      </c>
      <c r="E348" s="2">
        <v>0.899362704296</v>
      </c>
      <c r="F348">
        <f>IFERROR(__xludf.DUMMYFUNCTION("FILTER('WholeNMJData-CalcPT-Thresholds'!D:D,'WholeNMJData-CalcPT-Thresholds'!B:B=A348)"),483.30356)</f>
        <v>483.30356</v>
      </c>
      <c r="G348">
        <f t="shared" si="1"/>
        <v>11.8377964</v>
      </c>
      <c r="H348">
        <f>IFERROR(__xludf.DUMMYFUNCTION("FILTER('WholeNMJData-CalcPT-Thresholds'!C:C,'WholeNMJData-CalcPT-Thresholds'!$B:$B=$A348)"),117.01333)</f>
        <v>117.01333</v>
      </c>
    </row>
    <row r="349">
      <c r="A349" s="3" t="s">
        <v>1060</v>
      </c>
      <c r="B349" s="3" t="s">
        <v>1054</v>
      </c>
      <c r="C349" s="2">
        <v>20.0</v>
      </c>
      <c r="D349" s="2">
        <v>4907.15288</v>
      </c>
      <c r="E349" s="2">
        <v>0.625272062035</v>
      </c>
      <c r="F349">
        <f>IFERROR(__xludf.DUMMYFUNCTION("FILTER('WholeNMJData-CalcPT-Thresholds'!D:D,'WholeNMJData-CalcPT-Thresholds'!B:B=A349)"),483.30356)</f>
        <v>483.30356</v>
      </c>
      <c r="G349">
        <f t="shared" si="1"/>
        <v>10.15335554</v>
      </c>
      <c r="H349">
        <f>IFERROR(__xludf.DUMMYFUNCTION("FILTER('WholeNMJData-CalcPT-Thresholds'!C:C,'WholeNMJData-CalcPT-Thresholds'!$B:$B=$A349)"),117.01333)</f>
        <v>117.01333</v>
      </c>
    </row>
    <row r="350">
      <c r="A350" s="3" t="s">
        <v>1060</v>
      </c>
      <c r="B350" s="3" t="s">
        <v>1054</v>
      </c>
      <c r="C350" s="2">
        <v>52.0</v>
      </c>
      <c r="D350" s="2">
        <v>5114.46825385</v>
      </c>
      <c r="E350" s="2">
        <v>0.547235051835</v>
      </c>
      <c r="F350">
        <f>IFERROR(__xludf.DUMMYFUNCTION("FILTER('WholeNMJData-CalcPT-Thresholds'!D:D,'WholeNMJData-CalcPT-Thresholds'!B:B=A350)"),483.30356)</f>
        <v>483.30356</v>
      </c>
      <c r="G350">
        <f t="shared" si="1"/>
        <v>10.58231033</v>
      </c>
      <c r="H350">
        <f>IFERROR(__xludf.DUMMYFUNCTION("FILTER('WholeNMJData-CalcPT-Thresholds'!C:C,'WholeNMJData-CalcPT-Thresholds'!$B:$B=$A350)"),117.01333)</f>
        <v>117.01333</v>
      </c>
    </row>
    <row r="351">
      <c r="A351" s="3" t="s">
        <v>1060</v>
      </c>
      <c r="B351" s="3" t="s">
        <v>1054</v>
      </c>
      <c r="C351" s="2">
        <v>20.0</v>
      </c>
      <c r="D351" s="2">
        <v>5004.42676</v>
      </c>
      <c r="E351" s="2">
        <v>0.735964572294</v>
      </c>
      <c r="F351">
        <f>IFERROR(__xludf.DUMMYFUNCTION("FILTER('WholeNMJData-CalcPT-Thresholds'!D:D,'WholeNMJData-CalcPT-Thresholds'!B:B=A351)"),483.30356)</f>
        <v>483.30356</v>
      </c>
      <c r="G351">
        <f t="shared" si="1"/>
        <v>10.35462424</v>
      </c>
      <c r="H351">
        <f>IFERROR(__xludf.DUMMYFUNCTION("FILTER('WholeNMJData-CalcPT-Thresholds'!C:C,'WholeNMJData-CalcPT-Thresholds'!$B:$B=$A351)"),117.01333)</f>
        <v>117.01333</v>
      </c>
    </row>
    <row r="352">
      <c r="A352" s="3" t="s">
        <v>1060</v>
      </c>
      <c r="B352" s="3" t="s">
        <v>1054</v>
      </c>
      <c r="C352" s="2">
        <v>36.0</v>
      </c>
      <c r="D352" s="2">
        <v>6178.44661111</v>
      </c>
      <c r="E352" s="2">
        <v>1.04014661039</v>
      </c>
      <c r="F352">
        <f>IFERROR(__xludf.DUMMYFUNCTION("FILTER('WholeNMJData-CalcPT-Thresholds'!D:D,'WholeNMJData-CalcPT-Thresholds'!B:B=A352)"),483.30356)</f>
        <v>483.30356</v>
      </c>
      <c r="G352">
        <f t="shared" si="1"/>
        <v>12.78378047</v>
      </c>
      <c r="H352">
        <f>IFERROR(__xludf.DUMMYFUNCTION("FILTER('WholeNMJData-CalcPT-Thresholds'!C:C,'WholeNMJData-CalcPT-Thresholds'!$B:$B=$A352)"),117.01333)</f>
        <v>117.01333</v>
      </c>
    </row>
    <row r="353">
      <c r="A353" s="3" t="s">
        <v>1060</v>
      </c>
      <c r="B353" s="3" t="s">
        <v>1054</v>
      </c>
      <c r="C353" s="2">
        <v>20.0</v>
      </c>
      <c r="D353" s="2">
        <v>5370.27118</v>
      </c>
      <c r="E353" s="2">
        <v>0.426615402316</v>
      </c>
      <c r="F353">
        <f>IFERROR(__xludf.DUMMYFUNCTION("FILTER('WholeNMJData-CalcPT-Thresholds'!D:D,'WholeNMJData-CalcPT-Thresholds'!B:B=A353)"),483.30356)</f>
        <v>483.30356</v>
      </c>
      <c r="G353">
        <f t="shared" si="1"/>
        <v>11.11159036</v>
      </c>
      <c r="H353">
        <f>IFERROR(__xludf.DUMMYFUNCTION("FILTER('WholeNMJData-CalcPT-Thresholds'!C:C,'WholeNMJData-CalcPT-Thresholds'!$B:$B=$A353)"),117.01333)</f>
        <v>117.01333</v>
      </c>
    </row>
    <row r="354">
      <c r="A354" s="3" t="s">
        <v>1060</v>
      </c>
      <c r="B354" s="3" t="s">
        <v>1054</v>
      </c>
      <c r="C354" s="2">
        <v>28.0</v>
      </c>
      <c r="D354" s="2">
        <v>4163.54097143</v>
      </c>
      <c r="E354" s="2">
        <v>0.297452795229</v>
      </c>
      <c r="F354">
        <f>IFERROR(__xludf.DUMMYFUNCTION("FILTER('WholeNMJData-CalcPT-Thresholds'!D:D,'WholeNMJData-CalcPT-Thresholds'!B:B=A354)"),483.30356)</f>
        <v>483.30356</v>
      </c>
      <c r="G354">
        <f t="shared" si="1"/>
        <v>8.614753368</v>
      </c>
      <c r="H354">
        <f>IFERROR(__xludf.DUMMYFUNCTION("FILTER('WholeNMJData-CalcPT-Thresholds'!C:C,'WholeNMJData-CalcPT-Thresholds'!$B:$B=$A354)"),117.01333)</f>
        <v>117.01333</v>
      </c>
    </row>
    <row r="355">
      <c r="A355" s="3" t="s">
        <v>1060</v>
      </c>
      <c r="B355" s="3" t="s">
        <v>1054</v>
      </c>
      <c r="C355" s="2">
        <v>48.0</v>
      </c>
      <c r="D355" s="2">
        <v>5972.17010833</v>
      </c>
      <c r="E355" s="2">
        <v>0.830371190044</v>
      </c>
      <c r="F355">
        <f>IFERROR(__xludf.DUMMYFUNCTION("FILTER('WholeNMJData-CalcPT-Thresholds'!D:D,'WholeNMJData-CalcPT-Thresholds'!B:B=A355)"),483.30356)</f>
        <v>483.30356</v>
      </c>
      <c r="G355">
        <f t="shared" si="1"/>
        <v>12.35697521</v>
      </c>
      <c r="H355">
        <f>IFERROR(__xludf.DUMMYFUNCTION("FILTER('WholeNMJData-CalcPT-Thresholds'!C:C,'WholeNMJData-CalcPT-Thresholds'!$B:$B=$A355)"),117.01333)</f>
        <v>117.01333</v>
      </c>
    </row>
    <row r="356">
      <c r="A356" s="3" t="s">
        <v>1060</v>
      </c>
      <c r="B356" s="3" t="s">
        <v>1054</v>
      </c>
      <c r="C356" s="2">
        <v>48.0</v>
      </c>
      <c r="D356" s="2">
        <v>5636.62303333</v>
      </c>
      <c r="E356" s="2">
        <v>0.598966327894</v>
      </c>
      <c r="F356">
        <f>IFERROR(__xludf.DUMMYFUNCTION("FILTER('WholeNMJData-CalcPT-Thresholds'!D:D,'WholeNMJData-CalcPT-Thresholds'!B:B=A356)"),483.30356)</f>
        <v>483.30356</v>
      </c>
      <c r="G356">
        <f t="shared" si="1"/>
        <v>11.66269711</v>
      </c>
      <c r="H356">
        <f>IFERROR(__xludf.DUMMYFUNCTION("FILTER('WholeNMJData-CalcPT-Thresholds'!C:C,'WholeNMJData-CalcPT-Thresholds'!$B:$B=$A356)"),117.01333)</f>
        <v>117.01333</v>
      </c>
    </row>
    <row r="357">
      <c r="A357" s="3" t="s">
        <v>1060</v>
      </c>
      <c r="B357" s="3" t="s">
        <v>1054</v>
      </c>
      <c r="C357" s="2">
        <v>60.0</v>
      </c>
      <c r="D357" s="2">
        <v>6332.11462667</v>
      </c>
      <c r="E357" s="2">
        <v>0.715045078453</v>
      </c>
      <c r="F357">
        <f>IFERROR(__xludf.DUMMYFUNCTION("FILTER('WholeNMJData-CalcPT-Thresholds'!D:D,'WholeNMJData-CalcPT-Thresholds'!B:B=A357)"),483.30356)</f>
        <v>483.30356</v>
      </c>
      <c r="G357">
        <f t="shared" si="1"/>
        <v>13.10173388</v>
      </c>
      <c r="H357">
        <f>IFERROR(__xludf.DUMMYFUNCTION("FILTER('WholeNMJData-CalcPT-Thresholds'!C:C,'WholeNMJData-CalcPT-Thresholds'!$B:$B=$A357)"),117.01333)</f>
        <v>117.01333</v>
      </c>
    </row>
    <row r="358">
      <c r="A358" s="3" t="s">
        <v>1060</v>
      </c>
      <c r="B358" s="3" t="s">
        <v>1054</v>
      </c>
      <c r="C358" s="2">
        <v>80.0</v>
      </c>
      <c r="D358" s="2">
        <v>9179.177305</v>
      </c>
      <c r="E358" s="2">
        <v>1.02789800071</v>
      </c>
      <c r="F358">
        <f>IFERROR(__xludf.DUMMYFUNCTION("FILTER('WholeNMJData-CalcPT-Thresholds'!D:D,'WholeNMJData-CalcPT-Thresholds'!B:B=A358)"),483.30356)</f>
        <v>483.30356</v>
      </c>
      <c r="G358">
        <f t="shared" si="1"/>
        <v>18.99257126</v>
      </c>
      <c r="H358">
        <f>IFERROR(__xludf.DUMMYFUNCTION("FILTER('WholeNMJData-CalcPT-Thresholds'!C:C,'WholeNMJData-CalcPT-Thresholds'!$B:$B=$A358)"),117.01333)</f>
        <v>117.01333</v>
      </c>
    </row>
    <row r="359">
      <c r="A359" s="3" t="s">
        <v>1060</v>
      </c>
      <c r="B359" s="3" t="s">
        <v>1054</v>
      </c>
      <c r="C359" s="2">
        <v>92.0</v>
      </c>
      <c r="D359" s="2">
        <v>6756.29933478</v>
      </c>
      <c r="E359" s="2">
        <v>1.20629291216</v>
      </c>
      <c r="F359">
        <f>IFERROR(__xludf.DUMMYFUNCTION("FILTER('WholeNMJData-CalcPT-Thresholds'!D:D,'WholeNMJData-CalcPT-Thresholds'!B:B=A359)"),483.30356)</f>
        <v>483.30356</v>
      </c>
      <c r="G359">
        <f t="shared" si="1"/>
        <v>13.97941148</v>
      </c>
      <c r="H359">
        <f>IFERROR(__xludf.DUMMYFUNCTION("FILTER('WholeNMJData-CalcPT-Thresholds'!C:C,'WholeNMJData-CalcPT-Thresholds'!$B:$B=$A359)"),117.01333)</f>
        <v>117.01333</v>
      </c>
    </row>
    <row r="360">
      <c r="A360" s="3" t="s">
        <v>1060</v>
      </c>
      <c r="B360" s="3" t="s">
        <v>1054</v>
      </c>
      <c r="C360" s="2">
        <v>24.0</v>
      </c>
      <c r="D360" s="2">
        <v>6091.9706</v>
      </c>
      <c r="E360" s="2">
        <v>0.471666672193</v>
      </c>
      <c r="F360">
        <f>IFERROR(__xludf.DUMMYFUNCTION("FILTER('WholeNMJData-CalcPT-Thresholds'!D:D,'WholeNMJData-CalcPT-Thresholds'!B:B=A360)"),483.30356)</f>
        <v>483.30356</v>
      </c>
      <c r="G360">
        <f t="shared" si="1"/>
        <v>12.60485356</v>
      </c>
      <c r="H360">
        <f>IFERROR(__xludf.DUMMYFUNCTION("FILTER('WholeNMJData-CalcPT-Thresholds'!C:C,'WholeNMJData-CalcPT-Thresholds'!$B:$B=$A360)"),117.01333)</f>
        <v>117.01333</v>
      </c>
    </row>
    <row r="361">
      <c r="A361" s="3" t="s">
        <v>1060</v>
      </c>
      <c r="B361" s="3" t="s">
        <v>1054</v>
      </c>
      <c r="C361" s="2">
        <v>80.0</v>
      </c>
      <c r="D361" s="2">
        <v>5525.1149</v>
      </c>
      <c r="E361" s="2">
        <v>0.789449573257</v>
      </c>
      <c r="F361">
        <f>IFERROR(__xludf.DUMMYFUNCTION("FILTER('WholeNMJData-CalcPT-Thresholds'!D:D,'WholeNMJData-CalcPT-Thresholds'!B:B=A361)"),483.30356)</f>
        <v>483.30356</v>
      </c>
      <c r="G361">
        <f t="shared" si="1"/>
        <v>11.43197642</v>
      </c>
      <c r="H361">
        <f>IFERROR(__xludf.DUMMYFUNCTION("FILTER('WholeNMJData-CalcPT-Thresholds'!C:C,'WholeNMJData-CalcPT-Thresholds'!$B:$B=$A361)"),117.01333)</f>
        <v>117.01333</v>
      </c>
    </row>
    <row r="362">
      <c r="A362" s="3" t="s">
        <v>1060</v>
      </c>
      <c r="B362" s="3" t="s">
        <v>1054</v>
      </c>
      <c r="C362" s="2">
        <v>56.0</v>
      </c>
      <c r="D362" s="2">
        <v>6960.90193571</v>
      </c>
      <c r="E362" s="2">
        <v>1.11584685027</v>
      </c>
      <c r="F362">
        <f>IFERROR(__xludf.DUMMYFUNCTION("FILTER('WholeNMJData-CalcPT-Thresholds'!D:D,'WholeNMJData-CalcPT-Thresholds'!B:B=A362)"),483.30356)</f>
        <v>483.30356</v>
      </c>
      <c r="G362">
        <f t="shared" si="1"/>
        <v>14.40275328</v>
      </c>
      <c r="H362">
        <f>IFERROR(__xludf.DUMMYFUNCTION("FILTER('WholeNMJData-CalcPT-Thresholds'!C:C,'WholeNMJData-CalcPT-Thresholds'!$B:$B=$A362)"),117.01333)</f>
        <v>117.01333</v>
      </c>
    </row>
    <row r="363">
      <c r="A363" s="3" t="s">
        <v>1060</v>
      </c>
      <c r="B363" s="3" t="s">
        <v>1054</v>
      </c>
      <c r="C363" s="2">
        <v>44.0</v>
      </c>
      <c r="D363" s="2">
        <v>12578.9409636</v>
      </c>
      <c r="E363" s="2">
        <v>0.679636340191</v>
      </c>
      <c r="F363">
        <f>IFERROR(__xludf.DUMMYFUNCTION("FILTER('WholeNMJData-CalcPT-Thresholds'!D:D,'WholeNMJData-CalcPT-Thresholds'!B:B=A363)"),483.30356)</f>
        <v>483.30356</v>
      </c>
      <c r="G363">
        <f t="shared" si="1"/>
        <v>26.02699836</v>
      </c>
      <c r="H363">
        <f>IFERROR(__xludf.DUMMYFUNCTION("FILTER('WholeNMJData-CalcPT-Thresholds'!C:C,'WholeNMJData-CalcPT-Thresholds'!$B:$B=$A363)"),117.01333)</f>
        <v>117.01333</v>
      </c>
    </row>
    <row r="364">
      <c r="A364" s="3" t="s">
        <v>1060</v>
      </c>
      <c r="B364" s="3" t="s">
        <v>1054</v>
      </c>
      <c r="C364" s="2">
        <v>268.0</v>
      </c>
      <c r="D364" s="2">
        <v>10612.5574866</v>
      </c>
      <c r="E364" s="2">
        <v>0.864564532311</v>
      </c>
      <c r="F364">
        <f>IFERROR(__xludf.DUMMYFUNCTION("FILTER('WholeNMJData-CalcPT-Thresholds'!D:D,'WholeNMJData-CalcPT-Thresholds'!B:B=A364)"),483.30356)</f>
        <v>483.30356</v>
      </c>
      <c r="G364">
        <f t="shared" si="1"/>
        <v>21.95836812</v>
      </c>
      <c r="H364">
        <f>IFERROR(__xludf.DUMMYFUNCTION("FILTER('WholeNMJData-CalcPT-Thresholds'!C:C,'WholeNMJData-CalcPT-Thresholds'!$B:$B=$A364)"),117.01333)</f>
        <v>117.01333</v>
      </c>
    </row>
    <row r="365">
      <c r="A365" s="3" t="s">
        <v>1060</v>
      </c>
      <c r="B365" s="3" t="s">
        <v>1054</v>
      </c>
      <c r="C365" s="2">
        <v>28.0</v>
      </c>
      <c r="D365" s="2">
        <v>5738.50095714</v>
      </c>
      <c r="E365" s="2">
        <v>0.523705881108</v>
      </c>
      <c r="F365">
        <f>IFERROR(__xludf.DUMMYFUNCTION("FILTER('WholeNMJData-CalcPT-Thresholds'!D:D,'WholeNMJData-CalcPT-Thresholds'!B:B=A365)"),483.30356)</f>
        <v>483.30356</v>
      </c>
      <c r="G365">
        <f t="shared" si="1"/>
        <v>11.87349201</v>
      </c>
      <c r="H365">
        <f>IFERROR(__xludf.DUMMYFUNCTION("FILTER('WholeNMJData-CalcPT-Thresholds'!C:C,'WholeNMJData-CalcPT-Thresholds'!$B:$B=$A365)"),117.01333)</f>
        <v>117.01333</v>
      </c>
    </row>
    <row r="366">
      <c r="A366" s="3" t="s">
        <v>1060</v>
      </c>
      <c r="B366" s="3" t="s">
        <v>1054</v>
      </c>
      <c r="C366" s="2">
        <v>48.0</v>
      </c>
      <c r="D366" s="2">
        <v>6067.6334</v>
      </c>
      <c r="E366" s="2">
        <v>0.783974127376</v>
      </c>
      <c r="F366">
        <f>IFERROR(__xludf.DUMMYFUNCTION("FILTER('WholeNMJData-CalcPT-Thresholds'!D:D,'WholeNMJData-CalcPT-Thresholds'!B:B=A366)"),483.30356)</f>
        <v>483.30356</v>
      </c>
      <c r="G366">
        <f t="shared" si="1"/>
        <v>12.55449763</v>
      </c>
      <c r="H366">
        <f>IFERROR(__xludf.DUMMYFUNCTION("FILTER('WholeNMJData-CalcPT-Thresholds'!C:C,'WholeNMJData-CalcPT-Thresholds'!$B:$B=$A366)"),117.01333)</f>
        <v>117.01333</v>
      </c>
    </row>
    <row r="367">
      <c r="A367" s="3" t="s">
        <v>1060</v>
      </c>
      <c r="B367" s="3" t="s">
        <v>1054</v>
      </c>
      <c r="C367" s="2">
        <v>20.0</v>
      </c>
      <c r="D367" s="2">
        <v>5128.2636</v>
      </c>
      <c r="E367" s="2">
        <v>0.208355670329</v>
      </c>
      <c r="F367">
        <f>IFERROR(__xludf.DUMMYFUNCTION("FILTER('WholeNMJData-CalcPT-Thresholds'!D:D,'WholeNMJData-CalcPT-Thresholds'!B:B=A367)"),483.30356)</f>
        <v>483.30356</v>
      </c>
      <c r="G367">
        <f t="shared" si="1"/>
        <v>10.61085418</v>
      </c>
      <c r="H367">
        <f>IFERROR(__xludf.DUMMYFUNCTION("FILTER('WholeNMJData-CalcPT-Thresholds'!C:C,'WholeNMJData-CalcPT-Thresholds'!$B:$B=$A367)"),117.01333)</f>
        <v>117.01333</v>
      </c>
    </row>
    <row r="368">
      <c r="A368" s="3" t="s">
        <v>1060</v>
      </c>
      <c r="B368" s="3" t="s">
        <v>1054</v>
      </c>
      <c r="C368" s="2">
        <v>24.0</v>
      </c>
      <c r="D368" s="2">
        <v>5308.60671667</v>
      </c>
      <c r="E368" s="2">
        <v>0.365891655508</v>
      </c>
      <c r="F368">
        <f>IFERROR(__xludf.DUMMYFUNCTION("FILTER('WholeNMJData-CalcPT-Thresholds'!D:D,'WholeNMJData-CalcPT-Thresholds'!B:B=A368)"),483.30356)</f>
        <v>483.30356</v>
      </c>
      <c r="G368">
        <f t="shared" si="1"/>
        <v>10.98400086</v>
      </c>
      <c r="H368">
        <f>IFERROR(__xludf.DUMMYFUNCTION("FILTER('WholeNMJData-CalcPT-Thresholds'!C:C,'WholeNMJData-CalcPT-Thresholds'!$B:$B=$A368)"),117.01333)</f>
        <v>117.01333</v>
      </c>
    </row>
    <row r="369">
      <c r="A369" s="3" t="s">
        <v>1060</v>
      </c>
      <c r="B369" s="3" t="s">
        <v>1054</v>
      </c>
      <c r="C369" s="2">
        <v>92.0</v>
      </c>
      <c r="D369" s="2">
        <v>8827.22145652</v>
      </c>
      <c r="E369" s="2">
        <v>1.12239345629</v>
      </c>
      <c r="F369">
        <f>IFERROR(__xludf.DUMMYFUNCTION("FILTER('WholeNMJData-CalcPT-Thresholds'!D:D,'WholeNMJData-CalcPT-Thresholds'!B:B=A369)"),483.30356)</f>
        <v>483.30356</v>
      </c>
      <c r="G369">
        <f t="shared" si="1"/>
        <v>18.26434189</v>
      </c>
      <c r="H369">
        <f>IFERROR(__xludf.DUMMYFUNCTION("FILTER('WholeNMJData-CalcPT-Thresholds'!C:C,'WholeNMJData-CalcPT-Thresholds'!$B:$B=$A369)"),117.01333)</f>
        <v>117.01333</v>
      </c>
    </row>
    <row r="370">
      <c r="A370" s="3" t="s">
        <v>1060</v>
      </c>
      <c r="B370" s="3" t="s">
        <v>1054</v>
      </c>
      <c r="C370" s="2">
        <v>48.0</v>
      </c>
      <c r="D370" s="2">
        <v>5962.01468333</v>
      </c>
      <c r="E370" s="2">
        <v>0.685043297766</v>
      </c>
      <c r="F370">
        <f>IFERROR(__xludf.DUMMYFUNCTION("FILTER('WholeNMJData-CalcPT-Thresholds'!D:D,'WholeNMJData-CalcPT-Thresholds'!B:B=A370)"),483.30356)</f>
        <v>483.30356</v>
      </c>
      <c r="G370">
        <f t="shared" si="1"/>
        <v>12.33596269</v>
      </c>
      <c r="H370">
        <f>IFERROR(__xludf.DUMMYFUNCTION("FILTER('WholeNMJData-CalcPT-Thresholds'!C:C,'WholeNMJData-CalcPT-Thresholds'!$B:$B=$A370)"),117.01333)</f>
        <v>117.01333</v>
      </c>
    </row>
    <row r="371">
      <c r="A371" s="3" t="s">
        <v>1060</v>
      </c>
      <c r="B371" s="3" t="s">
        <v>1054</v>
      </c>
      <c r="C371" s="2">
        <v>20.0</v>
      </c>
      <c r="D371" s="2">
        <v>5682.96106</v>
      </c>
      <c r="E371" s="2">
        <v>0.516514589667</v>
      </c>
      <c r="F371">
        <f>IFERROR(__xludf.DUMMYFUNCTION("FILTER('WholeNMJData-CalcPT-Thresholds'!D:D,'WholeNMJData-CalcPT-Thresholds'!B:B=A371)"),483.30356)</f>
        <v>483.30356</v>
      </c>
      <c r="G371">
        <f t="shared" si="1"/>
        <v>11.7585748</v>
      </c>
      <c r="H371">
        <f>IFERROR(__xludf.DUMMYFUNCTION("FILTER('WholeNMJData-CalcPT-Thresholds'!C:C,'WholeNMJData-CalcPT-Thresholds'!$B:$B=$A371)"),117.01333)</f>
        <v>117.01333</v>
      </c>
    </row>
    <row r="372">
      <c r="A372" s="3" t="s">
        <v>1060</v>
      </c>
      <c r="B372" s="3" t="s">
        <v>1054</v>
      </c>
      <c r="C372" s="2">
        <v>104.0</v>
      </c>
      <c r="D372" s="2">
        <v>11116.6860615</v>
      </c>
      <c r="E372" s="2">
        <v>0.710865455429</v>
      </c>
      <c r="F372">
        <f>IFERROR(__xludf.DUMMYFUNCTION("FILTER('WholeNMJData-CalcPT-Thresholds'!D:D,'WholeNMJData-CalcPT-Thresholds'!B:B=A372)"),483.30356)</f>
        <v>483.30356</v>
      </c>
      <c r="G372">
        <f t="shared" si="1"/>
        <v>23.00145702</v>
      </c>
      <c r="H372">
        <f>IFERROR(__xludf.DUMMYFUNCTION("FILTER('WholeNMJData-CalcPT-Thresholds'!C:C,'WholeNMJData-CalcPT-Thresholds'!$B:$B=$A372)"),117.01333)</f>
        <v>117.01333</v>
      </c>
    </row>
    <row r="373">
      <c r="A373" s="3" t="s">
        <v>1060</v>
      </c>
      <c r="B373" s="3" t="s">
        <v>1054</v>
      </c>
      <c r="C373" s="2">
        <v>16.0</v>
      </c>
      <c r="D373" s="2">
        <v>5541.213925</v>
      </c>
      <c r="E373" s="2">
        <v>0.411586762552</v>
      </c>
      <c r="F373">
        <f>IFERROR(__xludf.DUMMYFUNCTION("FILTER('WholeNMJData-CalcPT-Thresholds'!D:D,'WholeNMJData-CalcPT-Thresholds'!B:B=A373)"),483.30356)</f>
        <v>483.30356</v>
      </c>
      <c r="G373">
        <f t="shared" si="1"/>
        <v>11.4652868</v>
      </c>
      <c r="H373">
        <f>IFERROR(__xludf.DUMMYFUNCTION("FILTER('WholeNMJData-CalcPT-Thresholds'!C:C,'WholeNMJData-CalcPT-Thresholds'!$B:$B=$A373)"),117.01333)</f>
        <v>117.01333</v>
      </c>
    </row>
    <row r="374">
      <c r="A374" s="3" t="s">
        <v>1060</v>
      </c>
      <c r="B374" s="3" t="s">
        <v>1054</v>
      </c>
      <c r="C374" s="2">
        <v>24.0</v>
      </c>
      <c r="D374" s="2">
        <v>5067.00156667</v>
      </c>
      <c r="E374" s="2">
        <v>0.681439694575</v>
      </c>
      <c r="F374">
        <f>IFERROR(__xludf.DUMMYFUNCTION("FILTER('WholeNMJData-CalcPT-Thresholds'!D:D,'WholeNMJData-CalcPT-Thresholds'!B:B=A374)"),483.30356)</f>
        <v>483.30356</v>
      </c>
      <c r="G374">
        <f t="shared" si="1"/>
        <v>10.48409734</v>
      </c>
      <c r="H374">
        <f>IFERROR(__xludf.DUMMYFUNCTION("FILTER('WholeNMJData-CalcPT-Thresholds'!C:C,'WholeNMJData-CalcPT-Thresholds'!$B:$B=$A374)"),117.01333)</f>
        <v>117.01333</v>
      </c>
    </row>
    <row r="375">
      <c r="A375" s="3" t="s">
        <v>1060</v>
      </c>
      <c r="B375" s="3" t="s">
        <v>1054</v>
      </c>
      <c r="C375" s="2">
        <v>20.0</v>
      </c>
      <c r="D375" s="2">
        <v>5168.90198</v>
      </c>
      <c r="E375" s="2">
        <v>0.283801938144</v>
      </c>
      <c r="F375">
        <f>IFERROR(__xludf.DUMMYFUNCTION("FILTER('WholeNMJData-CalcPT-Thresholds'!D:D,'WholeNMJData-CalcPT-Thresholds'!B:B=A375)"),483.30356)</f>
        <v>483.30356</v>
      </c>
      <c r="G375">
        <f t="shared" si="1"/>
        <v>10.69493877</v>
      </c>
      <c r="H375">
        <f>IFERROR(__xludf.DUMMYFUNCTION("FILTER('WholeNMJData-CalcPT-Thresholds'!C:C,'WholeNMJData-CalcPT-Thresholds'!$B:$B=$A375)"),117.01333)</f>
        <v>117.01333</v>
      </c>
    </row>
    <row r="376">
      <c r="A376" s="3" t="s">
        <v>1060</v>
      </c>
      <c r="B376" s="3" t="s">
        <v>1054</v>
      </c>
      <c r="C376" s="2">
        <v>20.0</v>
      </c>
      <c r="D376" s="2">
        <v>4189.33352</v>
      </c>
      <c r="E376" s="2">
        <v>0.258334170539</v>
      </c>
      <c r="F376">
        <f>IFERROR(__xludf.DUMMYFUNCTION("FILTER('WholeNMJData-CalcPT-Thresholds'!D:D,'WholeNMJData-CalcPT-Thresholds'!B:B=A376)"),483.30356)</f>
        <v>483.30356</v>
      </c>
      <c r="G376">
        <f t="shared" si="1"/>
        <v>8.668120549</v>
      </c>
      <c r="H376">
        <f>IFERROR(__xludf.DUMMYFUNCTION("FILTER('WholeNMJData-CalcPT-Thresholds'!C:C,'WholeNMJData-CalcPT-Thresholds'!$B:$B=$A376)"),117.01333)</f>
        <v>117.01333</v>
      </c>
    </row>
    <row r="377">
      <c r="A377" s="3" t="s">
        <v>1060</v>
      </c>
      <c r="B377" s="3" t="s">
        <v>1054</v>
      </c>
      <c r="C377" s="2">
        <v>84.0</v>
      </c>
      <c r="D377" s="2">
        <v>7362.80588571</v>
      </c>
      <c r="E377" s="2">
        <v>1.33729766244</v>
      </c>
      <c r="F377">
        <f>IFERROR(__xludf.DUMMYFUNCTION("FILTER('WholeNMJData-CalcPT-Thresholds'!D:D,'WholeNMJData-CalcPT-Thresholds'!B:B=A377)"),483.30356)</f>
        <v>483.30356</v>
      </c>
      <c r="G377">
        <f t="shared" si="1"/>
        <v>15.23432992</v>
      </c>
      <c r="H377">
        <f>IFERROR(__xludf.DUMMYFUNCTION("FILTER('WholeNMJData-CalcPT-Thresholds'!C:C,'WholeNMJData-CalcPT-Thresholds'!$B:$B=$A377)"),117.01333)</f>
        <v>117.01333</v>
      </c>
    </row>
    <row r="378">
      <c r="A378" s="3" t="s">
        <v>1060</v>
      </c>
      <c r="B378" s="3" t="s">
        <v>1054</v>
      </c>
      <c r="C378" s="2">
        <v>40.0</v>
      </c>
      <c r="D378" s="2">
        <v>6141.57751</v>
      </c>
      <c r="E378" s="2">
        <v>0.532458150154</v>
      </c>
      <c r="F378">
        <f>IFERROR(__xludf.DUMMYFUNCTION("FILTER('WholeNMJData-CalcPT-Thresholds'!D:D,'WholeNMJData-CalcPT-Thresholds'!B:B=A378)"),483.30356)</f>
        <v>483.30356</v>
      </c>
      <c r="G378">
        <f t="shared" si="1"/>
        <v>12.70749487</v>
      </c>
      <c r="H378">
        <f>IFERROR(__xludf.DUMMYFUNCTION("FILTER('WholeNMJData-CalcPT-Thresholds'!C:C,'WholeNMJData-CalcPT-Thresholds'!$B:$B=$A378)"),117.01333)</f>
        <v>117.01333</v>
      </c>
    </row>
    <row r="379">
      <c r="A379" s="3" t="s">
        <v>1060</v>
      </c>
      <c r="B379" s="3" t="s">
        <v>1054</v>
      </c>
      <c r="C379" s="2">
        <v>84.0</v>
      </c>
      <c r="D379" s="2">
        <v>7171.89571905</v>
      </c>
      <c r="E379" s="2">
        <v>1.44229954049</v>
      </c>
      <c r="F379">
        <f>IFERROR(__xludf.DUMMYFUNCTION("FILTER('WholeNMJData-CalcPT-Thresholds'!D:D,'WholeNMJData-CalcPT-Thresholds'!B:B=A379)"),483.30356)</f>
        <v>483.30356</v>
      </c>
      <c r="G379">
        <f t="shared" si="1"/>
        <v>14.83931904</v>
      </c>
      <c r="H379">
        <f>IFERROR(__xludf.DUMMYFUNCTION("FILTER('WholeNMJData-CalcPT-Thresholds'!C:C,'WholeNMJData-CalcPT-Thresholds'!$B:$B=$A379)"),117.01333)</f>
        <v>117.01333</v>
      </c>
    </row>
    <row r="380">
      <c r="A380" s="3" t="s">
        <v>1060</v>
      </c>
      <c r="B380" s="3" t="s">
        <v>1054</v>
      </c>
      <c r="C380" s="2">
        <v>28.0</v>
      </c>
      <c r="D380" s="2">
        <v>4982.86868571</v>
      </c>
      <c r="E380" s="2">
        <v>0.392808786154</v>
      </c>
      <c r="F380">
        <f>IFERROR(__xludf.DUMMYFUNCTION("FILTER('WholeNMJData-CalcPT-Thresholds'!D:D,'WholeNMJData-CalcPT-Thresholds'!B:B=A380)"),483.30356)</f>
        <v>483.30356</v>
      </c>
      <c r="G380">
        <f t="shared" si="1"/>
        <v>10.31001858</v>
      </c>
      <c r="H380">
        <f>IFERROR(__xludf.DUMMYFUNCTION("FILTER('WholeNMJData-CalcPT-Thresholds'!C:C,'WholeNMJData-CalcPT-Thresholds'!$B:$B=$A380)"),117.01333)</f>
        <v>117.01333</v>
      </c>
    </row>
    <row r="381">
      <c r="A381" s="3" t="s">
        <v>1060</v>
      </c>
      <c r="B381" s="3" t="s">
        <v>1054</v>
      </c>
      <c r="C381" s="2">
        <v>36.0</v>
      </c>
      <c r="D381" s="2">
        <v>7122.23675556</v>
      </c>
      <c r="E381" s="2">
        <v>0.465447374719</v>
      </c>
      <c r="F381">
        <f>IFERROR(__xludf.DUMMYFUNCTION("FILTER('WholeNMJData-CalcPT-Thresholds'!D:D,'WholeNMJData-CalcPT-Thresholds'!B:B=A381)"),483.30356)</f>
        <v>483.30356</v>
      </c>
      <c r="G381">
        <f t="shared" si="1"/>
        <v>14.73657003</v>
      </c>
      <c r="H381">
        <f>IFERROR(__xludf.DUMMYFUNCTION("FILTER('WholeNMJData-CalcPT-Thresholds'!C:C,'WholeNMJData-CalcPT-Thresholds'!$B:$B=$A381)"),117.01333)</f>
        <v>117.01333</v>
      </c>
    </row>
    <row r="382">
      <c r="A382" s="3" t="s">
        <v>1060</v>
      </c>
      <c r="B382" s="3" t="s">
        <v>1054</v>
      </c>
      <c r="C382" s="2">
        <v>16.0</v>
      </c>
      <c r="D382" s="2">
        <v>4324.437275</v>
      </c>
      <c r="E382" s="2">
        <v>0.824873543807</v>
      </c>
      <c r="F382">
        <f>IFERROR(__xludf.DUMMYFUNCTION("FILTER('WholeNMJData-CalcPT-Thresholds'!D:D,'WholeNMJData-CalcPT-Thresholds'!B:B=A382)"),483.30356)</f>
        <v>483.30356</v>
      </c>
      <c r="G382">
        <f t="shared" si="1"/>
        <v>8.947662779</v>
      </c>
      <c r="H382">
        <f>IFERROR(__xludf.DUMMYFUNCTION("FILTER('WholeNMJData-CalcPT-Thresholds'!C:C,'WholeNMJData-CalcPT-Thresholds'!$B:$B=$A382)"),117.01333)</f>
        <v>117.01333</v>
      </c>
    </row>
    <row r="383">
      <c r="A383" s="3" t="s">
        <v>1060</v>
      </c>
      <c r="B383" s="3" t="s">
        <v>1054</v>
      </c>
      <c r="C383" s="2">
        <v>48.0</v>
      </c>
      <c r="D383" s="2">
        <v>5106.79659167</v>
      </c>
      <c r="E383" s="2">
        <v>0.703098847888</v>
      </c>
      <c r="F383">
        <f>IFERROR(__xludf.DUMMYFUNCTION("FILTER('WholeNMJData-CalcPT-Thresholds'!D:D,'WholeNMJData-CalcPT-Thresholds'!B:B=A383)"),483.30356)</f>
        <v>483.30356</v>
      </c>
      <c r="G383">
        <f t="shared" si="1"/>
        <v>10.56643694</v>
      </c>
      <c r="H383">
        <f>IFERROR(__xludf.DUMMYFUNCTION("FILTER('WholeNMJData-CalcPT-Thresholds'!C:C,'WholeNMJData-CalcPT-Thresholds'!$B:$B=$A383)"),117.01333)</f>
        <v>117.01333</v>
      </c>
    </row>
    <row r="384">
      <c r="A384" s="3" t="s">
        <v>1060</v>
      </c>
      <c r="B384" s="3" t="s">
        <v>1054</v>
      </c>
      <c r="C384" s="2">
        <v>20.0</v>
      </c>
      <c r="D384" s="2">
        <v>4544.31756</v>
      </c>
      <c r="E384" s="2">
        <v>0.417288817289</v>
      </c>
      <c r="F384">
        <f>IFERROR(__xludf.DUMMYFUNCTION("FILTER('WholeNMJData-CalcPT-Thresholds'!D:D,'WholeNMJData-CalcPT-Thresholds'!B:B=A384)"),483.30356)</f>
        <v>483.30356</v>
      </c>
      <c r="G384">
        <f t="shared" si="1"/>
        <v>9.402615532</v>
      </c>
      <c r="H384">
        <f>IFERROR(__xludf.DUMMYFUNCTION("FILTER('WholeNMJData-CalcPT-Thresholds'!C:C,'WholeNMJData-CalcPT-Thresholds'!$B:$B=$A384)"),117.01333)</f>
        <v>117.01333</v>
      </c>
    </row>
    <row r="385">
      <c r="A385" s="3" t="s">
        <v>1060</v>
      </c>
      <c r="B385" s="3" t="s">
        <v>1054</v>
      </c>
      <c r="C385" s="2">
        <v>40.0</v>
      </c>
      <c r="D385" s="2">
        <v>6939.24884</v>
      </c>
      <c r="E385" s="2">
        <v>0.903665561588</v>
      </c>
      <c r="F385">
        <f>IFERROR(__xludf.DUMMYFUNCTION("FILTER('WholeNMJData-CalcPT-Thresholds'!D:D,'WholeNMJData-CalcPT-Thresholds'!B:B=A385)"),483.30356)</f>
        <v>483.30356</v>
      </c>
      <c r="G385">
        <f t="shared" si="1"/>
        <v>14.35795102</v>
      </c>
      <c r="H385">
        <f>IFERROR(__xludf.DUMMYFUNCTION("FILTER('WholeNMJData-CalcPT-Thresholds'!C:C,'WholeNMJData-CalcPT-Thresholds'!$B:$B=$A385)"),117.01333)</f>
        <v>117.01333</v>
      </c>
    </row>
    <row r="386">
      <c r="A386" s="3" t="s">
        <v>1060</v>
      </c>
      <c r="B386" s="3" t="s">
        <v>1054</v>
      </c>
      <c r="C386" s="2">
        <v>20.0</v>
      </c>
      <c r="D386" s="2">
        <v>5642.92832</v>
      </c>
      <c r="E386" s="2">
        <v>0.556912000612</v>
      </c>
      <c r="F386">
        <f>IFERROR(__xludf.DUMMYFUNCTION("FILTER('WholeNMJData-CalcPT-Thresholds'!D:D,'WholeNMJData-CalcPT-Thresholds'!B:B=A386)"),483.30356)</f>
        <v>483.30356</v>
      </c>
      <c r="G386">
        <f t="shared" si="1"/>
        <v>11.67574334</v>
      </c>
      <c r="H386">
        <f>IFERROR(__xludf.DUMMYFUNCTION("FILTER('WholeNMJData-CalcPT-Thresholds'!C:C,'WholeNMJData-CalcPT-Thresholds'!$B:$B=$A386)"),117.01333)</f>
        <v>117.01333</v>
      </c>
    </row>
    <row r="387">
      <c r="A387" s="3" t="s">
        <v>1060</v>
      </c>
      <c r="B387" s="3" t="s">
        <v>1054</v>
      </c>
      <c r="C387" s="2">
        <v>36.0</v>
      </c>
      <c r="D387" s="2">
        <v>7720.98138889</v>
      </c>
      <c r="E387" s="2">
        <v>0.707160259168</v>
      </c>
      <c r="F387">
        <f>IFERROR(__xludf.DUMMYFUNCTION("FILTER('WholeNMJData-CalcPT-Thresholds'!D:D,'WholeNMJData-CalcPT-Thresholds'!B:B=A387)"),483.30356)</f>
        <v>483.30356</v>
      </c>
      <c r="G387">
        <f t="shared" si="1"/>
        <v>15.97542834</v>
      </c>
      <c r="H387">
        <f>IFERROR(__xludf.DUMMYFUNCTION("FILTER('WholeNMJData-CalcPT-Thresholds'!C:C,'WholeNMJData-CalcPT-Thresholds'!$B:$B=$A387)"),117.01333)</f>
        <v>117.01333</v>
      </c>
    </row>
    <row r="388">
      <c r="A388" s="3" t="s">
        <v>1060</v>
      </c>
      <c r="B388" s="3" t="s">
        <v>1054</v>
      </c>
      <c r="C388" s="2">
        <v>24.0</v>
      </c>
      <c r="D388" s="2">
        <v>6081.74818333</v>
      </c>
      <c r="E388" s="2">
        <v>0.653623297146</v>
      </c>
      <c r="F388">
        <f>IFERROR(__xludf.DUMMYFUNCTION("FILTER('WholeNMJData-CalcPT-Thresholds'!D:D,'WholeNMJData-CalcPT-Thresholds'!B:B=A388)"),483.30356)</f>
        <v>483.30356</v>
      </c>
      <c r="G388">
        <f t="shared" si="1"/>
        <v>12.58370243</v>
      </c>
      <c r="H388">
        <f>IFERROR(__xludf.DUMMYFUNCTION("FILTER('WholeNMJData-CalcPT-Thresholds'!C:C,'WholeNMJData-CalcPT-Thresholds'!$B:$B=$A388)"),117.01333)</f>
        <v>117.01333</v>
      </c>
    </row>
    <row r="389">
      <c r="A389" s="3" t="s">
        <v>1060</v>
      </c>
      <c r="B389" s="3" t="s">
        <v>1054</v>
      </c>
      <c r="C389" s="2">
        <v>16.0</v>
      </c>
      <c r="D389" s="2">
        <v>7884.740575</v>
      </c>
      <c r="E389" s="2">
        <v>0.68622298331</v>
      </c>
      <c r="F389">
        <f>IFERROR(__xludf.DUMMYFUNCTION("FILTER('WholeNMJData-CalcPT-Thresholds'!D:D,'WholeNMJData-CalcPT-Thresholds'!B:B=A389)"),483.30356)</f>
        <v>483.30356</v>
      </c>
      <c r="G389">
        <f t="shared" si="1"/>
        <v>16.31426132</v>
      </c>
      <c r="H389">
        <f>IFERROR(__xludf.DUMMYFUNCTION("FILTER('WholeNMJData-CalcPT-Thresholds'!C:C,'WholeNMJData-CalcPT-Thresholds'!$B:$B=$A389)"),117.01333)</f>
        <v>117.01333</v>
      </c>
    </row>
    <row r="390">
      <c r="A390" s="3" t="s">
        <v>1061</v>
      </c>
      <c r="B390" s="3" t="s">
        <v>1054</v>
      </c>
      <c r="C390" s="2">
        <v>44.0</v>
      </c>
      <c r="D390" s="2">
        <v>1999.97526364</v>
      </c>
      <c r="E390" s="2">
        <v>1.44926797481</v>
      </c>
      <c r="F390">
        <f>IFERROR(__xludf.DUMMYFUNCTION("FILTER('WholeNMJData-CalcPT-Thresholds'!D:D,'WholeNMJData-CalcPT-Thresholds'!B:B=A390)"),130.3106)</f>
        <v>130.3106</v>
      </c>
      <c r="G390">
        <f t="shared" si="1"/>
        <v>15.34775577</v>
      </c>
      <c r="H390">
        <f>IFERROR(__xludf.DUMMYFUNCTION("FILTER('WholeNMJData-CalcPT-Thresholds'!C:C,'WholeNMJData-CalcPT-Thresholds'!$B:$B=$A390)"),42.75556)</f>
        <v>42.75556</v>
      </c>
    </row>
    <row r="391">
      <c r="A391" s="3" t="s">
        <v>1061</v>
      </c>
      <c r="B391" s="3" t="s">
        <v>1054</v>
      </c>
      <c r="C391" s="2">
        <v>28.0</v>
      </c>
      <c r="D391" s="2">
        <v>1922.17772857</v>
      </c>
      <c r="E391" s="2">
        <v>0.368442620822</v>
      </c>
      <c r="F391">
        <f>IFERROR(__xludf.DUMMYFUNCTION("FILTER('WholeNMJData-CalcPT-Thresholds'!D:D,'WholeNMJData-CalcPT-Thresholds'!B:B=A391)"),130.3106)</f>
        <v>130.3106</v>
      </c>
      <c r="G391">
        <f t="shared" si="1"/>
        <v>14.75073961</v>
      </c>
      <c r="H391">
        <f>IFERROR(__xludf.DUMMYFUNCTION("FILTER('WholeNMJData-CalcPT-Thresholds'!C:C,'WholeNMJData-CalcPT-Thresholds'!$B:$B=$A391)"),42.75556)</f>
        <v>42.75556</v>
      </c>
    </row>
    <row r="392">
      <c r="A392" s="3" t="s">
        <v>1061</v>
      </c>
      <c r="B392" s="3" t="s">
        <v>1054</v>
      </c>
      <c r="C392" s="2">
        <v>28.0</v>
      </c>
      <c r="D392" s="2">
        <v>1536.55784286</v>
      </c>
      <c r="E392" s="2">
        <v>0.658701333442</v>
      </c>
      <c r="F392">
        <f>IFERROR(__xludf.DUMMYFUNCTION("FILTER('WholeNMJData-CalcPT-Thresholds'!D:D,'WholeNMJData-CalcPT-Thresholds'!B:B=A392)"),130.3106)</f>
        <v>130.3106</v>
      </c>
      <c r="G392">
        <f t="shared" si="1"/>
        <v>11.79150309</v>
      </c>
      <c r="H392">
        <f>IFERROR(__xludf.DUMMYFUNCTION("FILTER('WholeNMJData-CalcPT-Thresholds'!C:C,'WholeNMJData-CalcPT-Thresholds'!$B:$B=$A392)"),42.75556)</f>
        <v>42.75556</v>
      </c>
    </row>
    <row r="393">
      <c r="A393" s="3" t="s">
        <v>1061</v>
      </c>
      <c r="B393" s="3" t="s">
        <v>1054</v>
      </c>
      <c r="C393" s="2">
        <v>16.0</v>
      </c>
      <c r="D393" s="2">
        <v>1446.94895</v>
      </c>
      <c r="E393" s="2">
        <v>0.511232687235</v>
      </c>
      <c r="F393">
        <f>IFERROR(__xludf.DUMMYFUNCTION("FILTER('WholeNMJData-CalcPT-Thresholds'!D:D,'WholeNMJData-CalcPT-Thresholds'!B:B=A393)"),130.3106)</f>
        <v>130.3106</v>
      </c>
      <c r="G393">
        <f t="shared" si="1"/>
        <v>11.10384689</v>
      </c>
      <c r="H393">
        <f>IFERROR(__xludf.DUMMYFUNCTION("FILTER('WholeNMJData-CalcPT-Thresholds'!C:C,'WholeNMJData-CalcPT-Thresholds'!$B:$B=$A393)"),42.75556)</f>
        <v>42.75556</v>
      </c>
    </row>
    <row r="394">
      <c r="A394" s="3" t="s">
        <v>1061</v>
      </c>
      <c r="B394" s="3" t="s">
        <v>1054</v>
      </c>
      <c r="C394" s="2">
        <v>24.0</v>
      </c>
      <c r="D394" s="2">
        <v>1390.176</v>
      </c>
      <c r="E394" s="2">
        <v>0.363372335589</v>
      </c>
      <c r="F394">
        <f>IFERROR(__xludf.DUMMYFUNCTION("FILTER('WholeNMJData-CalcPT-Thresholds'!D:D,'WholeNMJData-CalcPT-Thresholds'!B:B=A394)"),130.3106)</f>
        <v>130.3106</v>
      </c>
      <c r="G394">
        <f t="shared" si="1"/>
        <v>10.66817281</v>
      </c>
      <c r="H394">
        <f>IFERROR(__xludf.DUMMYFUNCTION("FILTER('WholeNMJData-CalcPT-Thresholds'!C:C,'WholeNMJData-CalcPT-Thresholds'!$B:$B=$A394)"),42.75556)</f>
        <v>42.75556</v>
      </c>
    </row>
    <row r="395">
      <c r="A395" s="3" t="s">
        <v>1061</v>
      </c>
      <c r="B395" s="3" t="s">
        <v>1054</v>
      </c>
      <c r="C395" s="2">
        <v>24.0</v>
      </c>
      <c r="D395" s="2">
        <v>1471.44626667</v>
      </c>
      <c r="E395" s="2">
        <v>0.729851252015</v>
      </c>
      <c r="F395">
        <f>IFERROR(__xludf.DUMMYFUNCTION("FILTER('WholeNMJData-CalcPT-Thresholds'!D:D,'WholeNMJData-CalcPT-Thresholds'!B:B=A395)"),130.3106)</f>
        <v>130.3106</v>
      </c>
      <c r="G395">
        <f t="shared" si="1"/>
        <v>11.29183863</v>
      </c>
      <c r="H395">
        <f>IFERROR(__xludf.DUMMYFUNCTION("FILTER('WholeNMJData-CalcPT-Thresholds'!C:C,'WholeNMJData-CalcPT-Thresholds'!$B:$B=$A395)"),42.75556)</f>
        <v>42.75556</v>
      </c>
    </row>
    <row r="396">
      <c r="A396" s="3" t="s">
        <v>1061</v>
      </c>
      <c r="B396" s="3" t="s">
        <v>1054</v>
      </c>
      <c r="C396" s="2">
        <v>52.0</v>
      </c>
      <c r="D396" s="2">
        <v>1683.21366154</v>
      </c>
      <c r="E396" s="2">
        <v>1.04291323206</v>
      </c>
      <c r="F396">
        <f>IFERROR(__xludf.DUMMYFUNCTION("FILTER('WholeNMJData-CalcPT-Thresholds'!D:D,'WholeNMJData-CalcPT-Thresholds'!B:B=A396)"),130.3106)</f>
        <v>130.3106</v>
      </c>
      <c r="G396">
        <f t="shared" si="1"/>
        <v>12.91693586</v>
      </c>
      <c r="H396">
        <f>IFERROR(__xludf.DUMMYFUNCTION("FILTER('WholeNMJData-CalcPT-Thresholds'!C:C,'WholeNMJData-CalcPT-Thresholds'!$B:$B=$A396)"),42.75556)</f>
        <v>42.75556</v>
      </c>
    </row>
    <row r="397">
      <c r="A397" s="3" t="s">
        <v>1061</v>
      </c>
      <c r="B397" s="3" t="s">
        <v>1054</v>
      </c>
      <c r="C397" s="2">
        <v>16.0</v>
      </c>
      <c r="D397" s="2">
        <v>1382.185425</v>
      </c>
      <c r="E397" s="2">
        <v>0.367467990049</v>
      </c>
      <c r="F397">
        <f>IFERROR(__xludf.DUMMYFUNCTION("FILTER('WholeNMJData-CalcPT-Thresholds'!D:D,'WholeNMJData-CalcPT-Thresholds'!B:B=A397)"),130.3106)</f>
        <v>130.3106</v>
      </c>
      <c r="G397">
        <f t="shared" si="1"/>
        <v>10.60685336</v>
      </c>
      <c r="H397">
        <f>IFERROR(__xludf.DUMMYFUNCTION("FILTER('WholeNMJData-CalcPT-Thresholds'!C:C,'WholeNMJData-CalcPT-Thresholds'!$B:$B=$A397)"),42.75556)</f>
        <v>42.75556</v>
      </c>
    </row>
    <row r="398">
      <c r="A398" s="3" t="s">
        <v>1061</v>
      </c>
      <c r="B398" s="3" t="s">
        <v>1054</v>
      </c>
      <c r="C398" s="2">
        <v>32.0</v>
      </c>
      <c r="D398" s="2">
        <v>1933.9970875</v>
      </c>
      <c r="E398" s="2">
        <v>1.33643329491</v>
      </c>
      <c r="F398">
        <f>IFERROR(__xludf.DUMMYFUNCTION("FILTER('WholeNMJData-CalcPT-Thresholds'!D:D,'WholeNMJData-CalcPT-Thresholds'!B:B=A398)"),130.3106)</f>
        <v>130.3106</v>
      </c>
      <c r="G398">
        <f t="shared" si="1"/>
        <v>14.84144105</v>
      </c>
      <c r="H398">
        <f>IFERROR(__xludf.DUMMYFUNCTION("FILTER('WholeNMJData-CalcPT-Thresholds'!C:C,'WholeNMJData-CalcPT-Thresholds'!$B:$B=$A398)"),42.75556)</f>
        <v>42.75556</v>
      </c>
    </row>
    <row r="399">
      <c r="A399" s="3" t="s">
        <v>1061</v>
      </c>
      <c r="B399" s="3" t="s">
        <v>1054</v>
      </c>
      <c r="C399" s="2">
        <v>16.0</v>
      </c>
      <c r="D399" s="2">
        <v>1863.588925</v>
      </c>
      <c r="E399" s="2">
        <v>0.293380848462</v>
      </c>
      <c r="F399">
        <f>IFERROR(__xludf.DUMMYFUNCTION("FILTER('WholeNMJData-CalcPT-Thresholds'!D:D,'WholeNMJData-CalcPT-Thresholds'!B:B=A399)"),130.3106)</f>
        <v>130.3106</v>
      </c>
      <c r="G399">
        <f t="shared" si="1"/>
        <v>14.30113072</v>
      </c>
      <c r="H399">
        <f>IFERROR(__xludf.DUMMYFUNCTION("FILTER('WholeNMJData-CalcPT-Thresholds'!C:C,'WholeNMJData-CalcPT-Thresholds'!$B:$B=$A399)"),42.75556)</f>
        <v>42.75556</v>
      </c>
    </row>
    <row r="400">
      <c r="A400" s="3" t="s">
        <v>1061</v>
      </c>
      <c r="B400" s="3" t="s">
        <v>1054</v>
      </c>
      <c r="C400" s="2">
        <v>48.0</v>
      </c>
      <c r="D400" s="2">
        <v>1432.68841667</v>
      </c>
      <c r="E400" s="2">
        <v>0.758817470256</v>
      </c>
      <c r="F400">
        <f>IFERROR(__xludf.DUMMYFUNCTION("FILTER('WholeNMJData-CalcPT-Thresholds'!D:D,'WholeNMJData-CalcPT-Thresholds'!B:B=A400)"),130.3106)</f>
        <v>130.3106</v>
      </c>
      <c r="G400">
        <f t="shared" si="1"/>
        <v>10.99441194</v>
      </c>
      <c r="H400">
        <f>IFERROR(__xludf.DUMMYFUNCTION("FILTER('WholeNMJData-CalcPT-Thresholds'!C:C,'WholeNMJData-CalcPT-Thresholds'!$B:$B=$A400)"),42.75556)</f>
        <v>42.75556</v>
      </c>
    </row>
    <row r="401">
      <c r="A401" s="3" t="s">
        <v>1061</v>
      </c>
      <c r="B401" s="3" t="s">
        <v>1054</v>
      </c>
      <c r="C401" s="2">
        <v>40.0</v>
      </c>
      <c r="D401" s="2">
        <v>1622.51127</v>
      </c>
      <c r="E401" s="2">
        <v>1.58609696437</v>
      </c>
      <c r="F401">
        <f>IFERROR(__xludf.DUMMYFUNCTION("FILTER('WholeNMJData-CalcPT-Thresholds'!D:D,'WholeNMJData-CalcPT-Thresholds'!B:B=A401)"),130.3106)</f>
        <v>130.3106</v>
      </c>
      <c r="G401">
        <f t="shared" si="1"/>
        <v>12.45110735</v>
      </c>
      <c r="H401">
        <f>IFERROR(__xludf.DUMMYFUNCTION("FILTER('WholeNMJData-CalcPT-Thresholds'!C:C,'WholeNMJData-CalcPT-Thresholds'!$B:$B=$A401)"),42.75556)</f>
        <v>42.75556</v>
      </c>
    </row>
    <row r="402">
      <c r="A402" s="3" t="s">
        <v>1061</v>
      </c>
      <c r="B402" s="3" t="s">
        <v>1054</v>
      </c>
      <c r="C402" s="2">
        <v>16.0</v>
      </c>
      <c r="D402" s="2">
        <v>1761.839375</v>
      </c>
      <c r="E402" s="2">
        <v>0.55338415853</v>
      </c>
      <c r="F402">
        <f>IFERROR(__xludf.DUMMYFUNCTION("FILTER('WholeNMJData-CalcPT-Thresholds'!D:D,'WholeNMJData-CalcPT-Thresholds'!B:B=A402)"),130.3106)</f>
        <v>130.3106</v>
      </c>
      <c r="G402">
        <f t="shared" si="1"/>
        <v>13.52030744</v>
      </c>
      <c r="H402">
        <f>IFERROR(__xludf.DUMMYFUNCTION("FILTER('WholeNMJData-CalcPT-Thresholds'!C:C,'WholeNMJData-CalcPT-Thresholds'!$B:$B=$A402)"),42.75556)</f>
        <v>42.75556</v>
      </c>
    </row>
    <row r="403">
      <c r="A403" s="3" t="s">
        <v>1061</v>
      </c>
      <c r="B403" s="3" t="s">
        <v>1054</v>
      </c>
      <c r="C403" s="2">
        <v>24.0</v>
      </c>
      <c r="D403" s="2">
        <v>1340.38506667</v>
      </c>
      <c r="E403" s="2">
        <v>0.905187195958</v>
      </c>
      <c r="F403">
        <f>IFERROR(__xludf.DUMMYFUNCTION("FILTER('WholeNMJData-CalcPT-Thresholds'!D:D,'WholeNMJData-CalcPT-Thresholds'!B:B=A403)"),130.3106)</f>
        <v>130.3106</v>
      </c>
      <c r="G403">
        <f t="shared" si="1"/>
        <v>10.28607854</v>
      </c>
      <c r="H403">
        <f>IFERROR(__xludf.DUMMYFUNCTION("FILTER('WholeNMJData-CalcPT-Thresholds'!C:C,'WholeNMJData-CalcPT-Thresholds'!$B:$B=$A403)"),42.75556)</f>
        <v>42.75556</v>
      </c>
    </row>
    <row r="404">
      <c r="A404" s="3" t="s">
        <v>1061</v>
      </c>
      <c r="B404" s="3" t="s">
        <v>1054</v>
      </c>
      <c r="C404" s="2">
        <v>44.0</v>
      </c>
      <c r="D404" s="2">
        <v>1722.57058182</v>
      </c>
      <c r="E404" s="2">
        <v>0.952921765486</v>
      </c>
      <c r="F404">
        <f>IFERROR(__xludf.DUMMYFUNCTION("FILTER('WholeNMJData-CalcPT-Thresholds'!D:D,'WholeNMJData-CalcPT-Thresholds'!B:B=A404)"),130.3106)</f>
        <v>130.3106</v>
      </c>
      <c r="G404">
        <f t="shared" si="1"/>
        <v>13.21895979</v>
      </c>
      <c r="H404">
        <f>IFERROR(__xludf.DUMMYFUNCTION("FILTER('WholeNMJData-CalcPT-Thresholds'!C:C,'WholeNMJData-CalcPT-Thresholds'!$B:$B=$A404)"),42.75556)</f>
        <v>42.75556</v>
      </c>
    </row>
    <row r="405">
      <c r="A405" s="3" t="s">
        <v>1061</v>
      </c>
      <c r="B405" s="3" t="s">
        <v>1054</v>
      </c>
      <c r="C405" s="2">
        <v>36.0</v>
      </c>
      <c r="D405" s="2">
        <v>1677.5852</v>
      </c>
      <c r="E405" s="2">
        <v>0.688283969124</v>
      </c>
      <c r="F405">
        <f>IFERROR(__xludf.DUMMYFUNCTION("FILTER('WholeNMJData-CalcPT-Thresholds'!D:D,'WholeNMJData-CalcPT-Thresholds'!B:B=A405)"),130.3106)</f>
        <v>130.3106</v>
      </c>
      <c r="G405">
        <f t="shared" si="1"/>
        <v>12.8737432</v>
      </c>
      <c r="H405">
        <f>IFERROR(__xludf.DUMMYFUNCTION("FILTER('WholeNMJData-CalcPT-Thresholds'!C:C,'WholeNMJData-CalcPT-Thresholds'!$B:$B=$A405)"),42.75556)</f>
        <v>42.75556</v>
      </c>
    </row>
    <row r="406">
      <c r="A406" s="3" t="s">
        <v>1061</v>
      </c>
      <c r="B406" s="3" t="s">
        <v>1054</v>
      </c>
      <c r="C406" s="2">
        <v>24.0</v>
      </c>
      <c r="D406" s="2">
        <v>1467.98868333</v>
      </c>
      <c r="E406" s="2">
        <v>0.651034174071</v>
      </c>
      <c r="F406">
        <f>IFERROR(__xludf.DUMMYFUNCTION("FILTER('WholeNMJData-CalcPT-Thresholds'!D:D,'WholeNMJData-CalcPT-Thresholds'!B:B=A406)"),130.3106)</f>
        <v>130.3106</v>
      </c>
      <c r="G406">
        <f t="shared" si="1"/>
        <v>11.26530523</v>
      </c>
      <c r="H406">
        <f>IFERROR(__xludf.DUMMYFUNCTION("FILTER('WholeNMJData-CalcPT-Thresholds'!C:C,'WholeNMJData-CalcPT-Thresholds'!$B:$B=$A406)"),42.75556)</f>
        <v>42.75556</v>
      </c>
    </row>
    <row r="407">
      <c r="A407" s="3" t="s">
        <v>1061</v>
      </c>
      <c r="B407" s="3" t="s">
        <v>1054</v>
      </c>
      <c r="C407" s="2">
        <v>52.0</v>
      </c>
      <c r="D407" s="2">
        <v>1700.09305385</v>
      </c>
      <c r="E407" s="2">
        <v>0.745924816957</v>
      </c>
      <c r="F407">
        <f>IFERROR(__xludf.DUMMYFUNCTION("FILTER('WholeNMJData-CalcPT-Thresholds'!D:D,'WholeNMJData-CalcPT-Thresholds'!B:B=A407)"),130.3106)</f>
        <v>130.3106</v>
      </c>
      <c r="G407">
        <f t="shared" si="1"/>
        <v>13.04646785</v>
      </c>
      <c r="H407">
        <f>IFERROR(__xludf.DUMMYFUNCTION("FILTER('WholeNMJData-CalcPT-Thresholds'!C:C,'WholeNMJData-CalcPT-Thresholds'!$B:$B=$A407)"),42.75556)</f>
        <v>42.75556</v>
      </c>
    </row>
    <row r="408">
      <c r="A408" s="3" t="s">
        <v>1061</v>
      </c>
      <c r="B408" s="3" t="s">
        <v>1054</v>
      </c>
      <c r="C408" s="2">
        <v>28.0</v>
      </c>
      <c r="D408" s="2">
        <v>1595.33922857</v>
      </c>
      <c r="E408" s="2">
        <v>0.58194895692</v>
      </c>
      <c r="F408">
        <f>IFERROR(__xludf.DUMMYFUNCTION("FILTER('WholeNMJData-CalcPT-Thresholds'!D:D,'WholeNMJData-CalcPT-Thresholds'!B:B=A408)"),130.3106)</f>
        <v>130.3106</v>
      </c>
      <c r="G408">
        <f t="shared" si="1"/>
        <v>12.24258985</v>
      </c>
      <c r="H408">
        <f>IFERROR(__xludf.DUMMYFUNCTION("FILTER('WholeNMJData-CalcPT-Thresholds'!C:C,'WholeNMJData-CalcPT-Thresholds'!$B:$B=$A408)"),42.75556)</f>
        <v>42.75556</v>
      </c>
    </row>
    <row r="409">
      <c r="A409" s="3" t="s">
        <v>1061</v>
      </c>
      <c r="B409" s="3" t="s">
        <v>1054</v>
      </c>
      <c r="C409" s="2">
        <v>16.0</v>
      </c>
      <c r="D409" s="2">
        <v>1370.32115</v>
      </c>
      <c r="E409" s="2">
        <v>0.323136952239</v>
      </c>
      <c r="F409">
        <f>IFERROR(__xludf.DUMMYFUNCTION("FILTER('WholeNMJData-CalcPT-Thresholds'!D:D,'WholeNMJData-CalcPT-Thresholds'!B:B=A409)"),130.3106)</f>
        <v>130.3106</v>
      </c>
      <c r="G409">
        <f t="shared" si="1"/>
        <v>10.51580723</v>
      </c>
      <c r="H409">
        <f>IFERROR(__xludf.DUMMYFUNCTION("FILTER('WholeNMJData-CalcPT-Thresholds'!C:C,'WholeNMJData-CalcPT-Thresholds'!$B:$B=$A409)"),42.75556)</f>
        <v>42.75556</v>
      </c>
    </row>
    <row r="410">
      <c r="A410" s="3" t="s">
        <v>1061</v>
      </c>
      <c r="B410" s="3" t="s">
        <v>1054</v>
      </c>
      <c r="C410" s="2">
        <v>20.0</v>
      </c>
      <c r="D410" s="2">
        <v>1263.83388</v>
      </c>
      <c r="E410" s="2">
        <v>0.954572447449</v>
      </c>
      <c r="F410">
        <f>IFERROR(__xludf.DUMMYFUNCTION("FILTER('WholeNMJData-CalcPT-Thresholds'!D:D,'WholeNMJData-CalcPT-Thresholds'!B:B=A410)"),130.3106)</f>
        <v>130.3106</v>
      </c>
      <c r="G410">
        <f t="shared" si="1"/>
        <v>9.698626819</v>
      </c>
      <c r="H410">
        <f>IFERROR(__xludf.DUMMYFUNCTION("FILTER('WholeNMJData-CalcPT-Thresholds'!C:C,'WholeNMJData-CalcPT-Thresholds'!$B:$B=$A410)"),42.75556)</f>
        <v>42.75556</v>
      </c>
    </row>
    <row r="411">
      <c r="A411" s="3" t="s">
        <v>1061</v>
      </c>
      <c r="B411" s="3" t="s">
        <v>1054</v>
      </c>
      <c r="C411" s="2">
        <v>28.0</v>
      </c>
      <c r="D411" s="2">
        <v>1483.11087143</v>
      </c>
      <c r="E411" s="2">
        <v>0.61448716853</v>
      </c>
      <c r="F411">
        <f>IFERROR(__xludf.DUMMYFUNCTION("FILTER('WholeNMJData-CalcPT-Thresholds'!D:D,'WholeNMJData-CalcPT-Thresholds'!B:B=A411)"),130.3106)</f>
        <v>130.3106</v>
      </c>
      <c r="G411">
        <f t="shared" si="1"/>
        <v>11.38135249</v>
      </c>
      <c r="H411">
        <f>IFERROR(__xludf.DUMMYFUNCTION("FILTER('WholeNMJData-CalcPT-Thresholds'!C:C,'WholeNMJData-CalcPT-Thresholds'!$B:$B=$A411)"),42.75556)</f>
        <v>42.75556</v>
      </c>
    </row>
    <row r="412">
      <c r="A412" s="3" t="s">
        <v>1061</v>
      </c>
      <c r="B412" s="3" t="s">
        <v>1054</v>
      </c>
      <c r="C412" s="2">
        <v>36.0</v>
      </c>
      <c r="D412" s="2">
        <v>1627.55266667</v>
      </c>
      <c r="E412" s="2">
        <v>0.784224023063</v>
      </c>
      <c r="F412">
        <f>IFERROR(__xludf.DUMMYFUNCTION("FILTER('WholeNMJData-CalcPT-Thresholds'!D:D,'WholeNMJData-CalcPT-Thresholds'!B:B=A412)"),130.3106)</f>
        <v>130.3106</v>
      </c>
      <c r="G412">
        <f t="shared" si="1"/>
        <v>12.4897949</v>
      </c>
      <c r="H412">
        <f>IFERROR(__xludf.DUMMYFUNCTION("FILTER('WholeNMJData-CalcPT-Thresholds'!C:C,'WholeNMJData-CalcPT-Thresholds'!$B:$B=$A412)"),42.75556)</f>
        <v>42.75556</v>
      </c>
    </row>
    <row r="413">
      <c r="A413" s="3" t="s">
        <v>1061</v>
      </c>
      <c r="B413" s="3" t="s">
        <v>1054</v>
      </c>
      <c r="C413" s="2">
        <v>40.0</v>
      </c>
      <c r="D413" s="2">
        <v>2213.52523</v>
      </c>
      <c r="E413" s="2">
        <v>0.78594333438</v>
      </c>
      <c r="F413">
        <f>IFERROR(__xludf.DUMMYFUNCTION("FILTER('WholeNMJData-CalcPT-Thresholds'!D:D,'WholeNMJData-CalcPT-Thresholds'!B:B=A413)"),130.3106)</f>
        <v>130.3106</v>
      </c>
      <c r="G413">
        <f t="shared" si="1"/>
        <v>16.98653241</v>
      </c>
      <c r="H413">
        <f>IFERROR(__xludf.DUMMYFUNCTION("FILTER('WholeNMJData-CalcPT-Thresholds'!C:C,'WholeNMJData-CalcPT-Thresholds'!$B:$B=$A413)"),42.75556)</f>
        <v>42.75556</v>
      </c>
    </row>
    <row r="414">
      <c r="A414" s="3" t="s">
        <v>1061</v>
      </c>
      <c r="B414" s="3" t="s">
        <v>1054</v>
      </c>
      <c r="C414" s="2">
        <v>16.0</v>
      </c>
      <c r="D414" s="2">
        <v>1766.00895</v>
      </c>
      <c r="E414" s="2">
        <v>0.530713278661</v>
      </c>
      <c r="F414">
        <f>IFERROR(__xludf.DUMMYFUNCTION("FILTER('WholeNMJData-CalcPT-Thresholds'!D:D,'WholeNMJData-CalcPT-Thresholds'!B:B=A414)"),130.3106)</f>
        <v>130.3106</v>
      </c>
      <c r="G414">
        <f t="shared" si="1"/>
        <v>13.55230465</v>
      </c>
      <c r="H414">
        <f>IFERROR(__xludf.DUMMYFUNCTION("FILTER('WholeNMJData-CalcPT-Thresholds'!C:C,'WholeNMJData-CalcPT-Thresholds'!$B:$B=$A414)"),42.75556)</f>
        <v>42.75556</v>
      </c>
    </row>
    <row r="415">
      <c r="A415" s="3" t="s">
        <v>1061</v>
      </c>
      <c r="B415" s="3" t="s">
        <v>1054</v>
      </c>
      <c r="C415" s="2">
        <v>24.0</v>
      </c>
      <c r="D415" s="2">
        <v>1956.80625</v>
      </c>
      <c r="E415" s="2">
        <v>0.449267473466</v>
      </c>
      <c r="F415">
        <f>IFERROR(__xludf.DUMMYFUNCTION("FILTER('WholeNMJData-CalcPT-Thresholds'!D:D,'WholeNMJData-CalcPT-Thresholds'!B:B=A415)"),130.3106)</f>
        <v>130.3106</v>
      </c>
      <c r="G415">
        <f t="shared" si="1"/>
        <v>15.01647794</v>
      </c>
      <c r="H415">
        <f>IFERROR(__xludf.DUMMYFUNCTION("FILTER('WholeNMJData-CalcPT-Thresholds'!C:C,'WholeNMJData-CalcPT-Thresholds'!$B:$B=$A415)"),42.75556)</f>
        <v>42.75556</v>
      </c>
    </row>
    <row r="416">
      <c r="A416" s="3" t="s">
        <v>1061</v>
      </c>
      <c r="B416" s="3" t="s">
        <v>1054</v>
      </c>
      <c r="C416" s="2">
        <v>20.0</v>
      </c>
      <c r="D416" s="2">
        <v>1455.5885</v>
      </c>
      <c r="E416" s="2">
        <v>1.07433598163</v>
      </c>
      <c r="F416">
        <f>IFERROR(__xludf.DUMMYFUNCTION("FILTER('WholeNMJData-CalcPT-Thresholds'!D:D,'WholeNMJData-CalcPT-Thresholds'!B:B=A416)"),130.3106)</f>
        <v>130.3106</v>
      </c>
      <c r="G416">
        <f t="shared" si="1"/>
        <v>11.17014656</v>
      </c>
      <c r="H416">
        <f>IFERROR(__xludf.DUMMYFUNCTION("FILTER('WholeNMJData-CalcPT-Thresholds'!C:C,'WholeNMJData-CalcPT-Thresholds'!$B:$B=$A416)"),42.75556)</f>
        <v>42.75556</v>
      </c>
    </row>
    <row r="417">
      <c r="A417" s="3" t="s">
        <v>1061</v>
      </c>
      <c r="B417" s="3" t="s">
        <v>1054</v>
      </c>
      <c r="C417" s="2">
        <v>16.0</v>
      </c>
      <c r="D417" s="2">
        <v>1639.068925</v>
      </c>
      <c r="E417" s="2">
        <v>0.357510285908</v>
      </c>
      <c r="F417">
        <f>IFERROR(__xludf.DUMMYFUNCTION("FILTER('WholeNMJData-CalcPT-Thresholds'!D:D,'WholeNMJData-CalcPT-Thresholds'!B:B=A417)"),130.3106)</f>
        <v>130.3106</v>
      </c>
      <c r="G417">
        <f t="shared" si="1"/>
        <v>12.57817035</v>
      </c>
      <c r="H417">
        <f>IFERROR(__xludf.DUMMYFUNCTION("FILTER('WholeNMJData-CalcPT-Thresholds'!C:C,'WholeNMJData-CalcPT-Thresholds'!$B:$B=$A417)"),42.75556)</f>
        <v>42.75556</v>
      </c>
    </row>
    <row r="418">
      <c r="A418" s="3" t="s">
        <v>1061</v>
      </c>
      <c r="B418" s="3" t="s">
        <v>1054</v>
      </c>
      <c r="C418" s="2">
        <v>20.0</v>
      </c>
      <c r="D418" s="2">
        <v>1466.26674</v>
      </c>
      <c r="E418" s="2">
        <v>0.608931155323</v>
      </c>
      <c r="F418">
        <f>IFERROR(__xludf.DUMMYFUNCTION("FILTER('WholeNMJData-CalcPT-Thresholds'!D:D,'WholeNMJData-CalcPT-Thresholds'!B:B=A418)"),130.3106)</f>
        <v>130.3106</v>
      </c>
      <c r="G418">
        <f t="shared" si="1"/>
        <v>11.25209108</v>
      </c>
      <c r="H418">
        <f>IFERROR(__xludf.DUMMYFUNCTION("FILTER('WholeNMJData-CalcPT-Thresholds'!C:C,'WholeNMJData-CalcPT-Thresholds'!$B:$B=$A418)"),42.75556)</f>
        <v>42.75556</v>
      </c>
    </row>
    <row r="419">
      <c r="A419" s="3" t="s">
        <v>1061</v>
      </c>
      <c r="B419" s="3" t="s">
        <v>1054</v>
      </c>
      <c r="C419" s="2">
        <v>16.0</v>
      </c>
      <c r="D419" s="2">
        <v>1649.79285</v>
      </c>
      <c r="E419" s="2">
        <v>1.03304005712</v>
      </c>
      <c r="F419">
        <f>IFERROR(__xludf.DUMMYFUNCTION("FILTER('WholeNMJData-CalcPT-Thresholds'!D:D,'WholeNMJData-CalcPT-Thresholds'!B:B=A419)"),130.3106)</f>
        <v>130.3106</v>
      </c>
      <c r="G419">
        <f t="shared" si="1"/>
        <v>12.66046546</v>
      </c>
      <c r="H419">
        <f>IFERROR(__xludf.DUMMYFUNCTION("FILTER('WholeNMJData-CalcPT-Thresholds'!C:C,'WholeNMJData-CalcPT-Thresholds'!$B:$B=$A419)"),42.75556)</f>
        <v>42.75556</v>
      </c>
    </row>
    <row r="420">
      <c r="A420" s="3" t="s">
        <v>1061</v>
      </c>
      <c r="B420" s="3" t="s">
        <v>1054</v>
      </c>
      <c r="C420" s="2">
        <v>16.0</v>
      </c>
      <c r="D420" s="2">
        <v>2070.208775</v>
      </c>
      <c r="E420" s="2">
        <v>0.431373739105</v>
      </c>
      <c r="F420">
        <f>IFERROR(__xludf.DUMMYFUNCTION("FILTER('WholeNMJData-CalcPT-Thresholds'!D:D,'WholeNMJData-CalcPT-Thresholds'!B:B=A420)"),130.3106)</f>
        <v>130.3106</v>
      </c>
      <c r="G420">
        <f t="shared" si="1"/>
        <v>15.88672583</v>
      </c>
      <c r="H420">
        <f>IFERROR(__xludf.DUMMYFUNCTION("FILTER('WholeNMJData-CalcPT-Thresholds'!C:C,'WholeNMJData-CalcPT-Thresholds'!$B:$B=$A420)"),42.75556)</f>
        <v>42.75556</v>
      </c>
    </row>
    <row r="421">
      <c r="A421" s="3" t="s">
        <v>1061</v>
      </c>
      <c r="B421" s="3" t="s">
        <v>1054</v>
      </c>
      <c r="C421" s="2">
        <v>32.0</v>
      </c>
      <c r="D421" s="2">
        <v>1753.6085875</v>
      </c>
      <c r="E421" s="2">
        <v>0.51324811387</v>
      </c>
      <c r="F421">
        <f>IFERROR(__xludf.DUMMYFUNCTION("FILTER('WholeNMJData-CalcPT-Thresholds'!D:D,'WholeNMJData-CalcPT-Thresholds'!B:B=A421)"),130.3106)</f>
        <v>130.3106</v>
      </c>
      <c r="G421">
        <f t="shared" si="1"/>
        <v>13.4571446</v>
      </c>
      <c r="H421">
        <f>IFERROR(__xludf.DUMMYFUNCTION("FILTER('WholeNMJData-CalcPT-Thresholds'!C:C,'WholeNMJData-CalcPT-Thresholds'!$B:$B=$A421)"),42.75556)</f>
        <v>42.75556</v>
      </c>
    </row>
    <row r="422">
      <c r="A422" s="3" t="s">
        <v>1061</v>
      </c>
      <c r="B422" s="3" t="s">
        <v>1054</v>
      </c>
      <c r="C422" s="2">
        <v>24.0</v>
      </c>
      <c r="D422" s="2">
        <v>2092.2631</v>
      </c>
      <c r="E422" s="2">
        <v>0.61486736539</v>
      </c>
      <c r="F422">
        <f>IFERROR(__xludf.DUMMYFUNCTION("FILTER('WholeNMJData-CalcPT-Thresholds'!D:D,'WholeNMJData-CalcPT-Thresholds'!B:B=A422)"),130.3106)</f>
        <v>130.3106</v>
      </c>
      <c r="G422">
        <f t="shared" si="1"/>
        <v>16.05597012</v>
      </c>
      <c r="H422">
        <f>IFERROR(__xludf.DUMMYFUNCTION("FILTER('WholeNMJData-CalcPT-Thresholds'!C:C,'WholeNMJData-CalcPT-Thresholds'!$B:$B=$A422)"),42.75556)</f>
        <v>42.75556</v>
      </c>
    </row>
    <row r="423">
      <c r="A423" s="3" t="s">
        <v>1061</v>
      </c>
      <c r="B423" s="3" t="s">
        <v>1054</v>
      </c>
      <c r="C423" s="2">
        <v>16.0</v>
      </c>
      <c r="D423" s="2">
        <v>1653.228975</v>
      </c>
      <c r="E423" s="2">
        <v>1.16532793045</v>
      </c>
      <c r="F423">
        <f>IFERROR(__xludf.DUMMYFUNCTION("FILTER('WholeNMJData-CalcPT-Thresholds'!D:D,'WholeNMJData-CalcPT-Thresholds'!B:B=A423)"),130.3106)</f>
        <v>130.3106</v>
      </c>
      <c r="G423">
        <f t="shared" si="1"/>
        <v>12.68683419</v>
      </c>
      <c r="H423">
        <f>IFERROR(__xludf.DUMMYFUNCTION("FILTER('WholeNMJData-CalcPT-Thresholds'!C:C,'WholeNMJData-CalcPT-Thresholds'!$B:$B=$A423)"),42.75556)</f>
        <v>42.75556</v>
      </c>
    </row>
    <row r="424">
      <c r="A424" s="3" t="s">
        <v>1062</v>
      </c>
      <c r="B424" s="3" t="s">
        <v>1054</v>
      </c>
      <c r="C424" s="2">
        <v>124.0</v>
      </c>
      <c r="D424" s="2">
        <v>5599.5997871</v>
      </c>
      <c r="E424" s="2">
        <v>1.23407574876</v>
      </c>
      <c r="F424">
        <f>IFERROR(__xludf.DUMMYFUNCTION("FILTER('WholeNMJData-CalcPT-Thresholds'!D:D,'WholeNMJData-CalcPT-Thresholds'!B:B=A424)"),352.49044)</f>
        <v>352.49044</v>
      </c>
      <c r="G424">
        <f t="shared" si="1"/>
        <v>15.8858203</v>
      </c>
      <c r="H424">
        <f>IFERROR(__xludf.DUMMYFUNCTION("FILTER('WholeNMJData-CalcPT-Thresholds'!C:C,'WholeNMJData-CalcPT-Thresholds'!$B:$B=$A424)"),104.10667)</f>
        <v>104.10667</v>
      </c>
    </row>
    <row r="425">
      <c r="A425" s="3" t="s">
        <v>1062</v>
      </c>
      <c r="B425" s="3" t="s">
        <v>1054</v>
      </c>
      <c r="C425" s="2">
        <v>56.0</v>
      </c>
      <c r="D425" s="2">
        <v>6695.30995714</v>
      </c>
      <c r="E425" s="2">
        <v>0.972098953097</v>
      </c>
      <c r="F425">
        <f>IFERROR(__xludf.DUMMYFUNCTION("FILTER('WholeNMJData-CalcPT-Thresholds'!D:D,'WholeNMJData-CalcPT-Thresholds'!B:B=A425)"),352.49044)</f>
        <v>352.49044</v>
      </c>
      <c r="G425">
        <f t="shared" si="1"/>
        <v>18.99430225</v>
      </c>
      <c r="H425">
        <f>IFERROR(__xludf.DUMMYFUNCTION("FILTER('WholeNMJData-CalcPT-Thresholds'!C:C,'WholeNMJData-CalcPT-Thresholds'!$B:$B=$A425)"),104.10667)</f>
        <v>104.10667</v>
      </c>
    </row>
    <row r="426">
      <c r="A426" s="3" t="s">
        <v>1062</v>
      </c>
      <c r="B426" s="3" t="s">
        <v>1054</v>
      </c>
      <c r="C426" s="2">
        <v>104.0</v>
      </c>
      <c r="D426" s="2">
        <v>5342.30716538</v>
      </c>
      <c r="E426" s="2">
        <v>1.28044964249</v>
      </c>
      <c r="F426">
        <f>IFERROR(__xludf.DUMMYFUNCTION("FILTER('WholeNMJData-CalcPT-Thresholds'!D:D,'WholeNMJData-CalcPT-Thresholds'!B:B=A426)"),352.49044)</f>
        <v>352.49044</v>
      </c>
      <c r="G426">
        <f t="shared" si="1"/>
        <v>15.15589236</v>
      </c>
      <c r="H426">
        <f>IFERROR(__xludf.DUMMYFUNCTION("FILTER('WholeNMJData-CalcPT-Thresholds'!C:C,'WholeNMJData-CalcPT-Thresholds'!$B:$B=$A426)"),104.10667)</f>
        <v>104.10667</v>
      </c>
    </row>
    <row r="427">
      <c r="A427" s="3" t="s">
        <v>1062</v>
      </c>
      <c r="B427" s="3" t="s">
        <v>1054</v>
      </c>
      <c r="C427" s="2">
        <v>56.0</v>
      </c>
      <c r="D427" s="2">
        <v>4234.7082</v>
      </c>
      <c r="E427" s="2">
        <v>0.924674928015</v>
      </c>
      <c r="F427">
        <f>IFERROR(__xludf.DUMMYFUNCTION("FILTER('WholeNMJData-CalcPT-Thresholds'!D:D,'WholeNMJData-CalcPT-Thresholds'!B:B=A427)"),352.49044)</f>
        <v>352.49044</v>
      </c>
      <c r="G427">
        <f t="shared" si="1"/>
        <v>12.01368241</v>
      </c>
      <c r="H427">
        <f>IFERROR(__xludf.DUMMYFUNCTION("FILTER('WholeNMJData-CalcPT-Thresholds'!C:C,'WholeNMJData-CalcPT-Thresholds'!$B:$B=$A427)"),104.10667)</f>
        <v>104.10667</v>
      </c>
    </row>
    <row r="428">
      <c r="A428" s="3" t="s">
        <v>1062</v>
      </c>
      <c r="B428" s="3" t="s">
        <v>1054</v>
      </c>
      <c r="C428" s="2">
        <v>136.0</v>
      </c>
      <c r="D428" s="2">
        <v>9601.98929412</v>
      </c>
      <c r="E428" s="2">
        <v>1.21289433296</v>
      </c>
      <c r="F428">
        <f>IFERROR(__xludf.DUMMYFUNCTION("FILTER('WholeNMJData-CalcPT-Thresholds'!D:D,'WholeNMJData-CalcPT-Thresholds'!B:B=A428)"),352.49044)</f>
        <v>352.49044</v>
      </c>
      <c r="G428">
        <f t="shared" si="1"/>
        <v>27.24042472</v>
      </c>
      <c r="H428">
        <f>IFERROR(__xludf.DUMMYFUNCTION("FILTER('WholeNMJData-CalcPT-Thresholds'!C:C,'WholeNMJData-CalcPT-Thresholds'!$B:$B=$A428)"),104.10667)</f>
        <v>104.10667</v>
      </c>
    </row>
    <row r="429">
      <c r="A429" s="3" t="s">
        <v>1062</v>
      </c>
      <c r="B429" s="3" t="s">
        <v>1054</v>
      </c>
      <c r="C429" s="2">
        <v>36.0</v>
      </c>
      <c r="D429" s="2">
        <v>3809.88784444</v>
      </c>
      <c r="E429" s="2">
        <v>1.06529141164</v>
      </c>
      <c r="F429">
        <f>IFERROR(__xludf.DUMMYFUNCTION("FILTER('WholeNMJData-CalcPT-Thresholds'!D:D,'WholeNMJData-CalcPT-Thresholds'!B:B=A429)"),352.49044)</f>
        <v>352.49044</v>
      </c>
      <c r="G429">
        <f t="shared" si="1"/>
        <v>10.8084856</v>
      </c>
      <c r="H429">
        <f>IFERROR(__xludf.DUMMYFUNCTION("FILTER('WholeNMJData-CalcPT-Thresholds'!C:C,'WholeNMJData-CalcPT-Thresholds'!$B:$B=$A429)"),104.10667)</f>
        <v>104.10667</v>
      </c>
    </row>
    <row r="430">
      <c r="A430" s="3" t="s">
        <v>1062</v>
      </c>
      <c r="B430" s="3" t="s">
        <v>1054</v>
      </c>
      <c r="C430" s="2">
        <v>16.0</v>
      </c>
      <c r="D430" s="2">
        <v>5556.35245</v>
      </c>
      <c r="E430" s="2">
        <v>0.661592714479</v>
      </c>
      <c r="F430">
        <f>IFERROR(__xludf.DUMMYFUNCTION("FILTER('WholeNMJData-CalcPT-Thresholds'!D:D,'WholeNMJData-CalcPT-Thresholds'!B:B=A430)"),352.49044)</f>
        <v>352.49044</v>
      </c>
      <c r="G430">
        <f t="shared" si="1"/>
        <v>15.76312949</v>
      </c>
      <c r="H430">
        <f>IFERROR(__xludf.DUMMYFUNCTION("FILTER('WholeNMJData-CalcPT-Thresholds'!C:C,'WholeNMJData-CalcPT-Thresholds'!$B:$B=$A430)"),104.10667)</f>
        <v>104.10667</v>
      </c>
    </row>
    <row r="431">
      <c r="A431" s="3" t="s">
        <v>1062</v>
      </c>
      <c r="B431" s="3" t="s">
        <v>1054</v>
      </c>
      <c r="C431" s="2">
        <v>20.0</v>
      </c>
      <c r="D431" s="2">
        <v>3424.65082</v>
      </c>
      <c r="E431" s="2">
        <v>0.516933168678</v>
      </c>
      <c r="F431">
        <f>IFERROR(__xludf.DUMMYFUNCTION("FILTER('WholeNMJData-CalcPT-Thresholds'!D:D,'WholeNMJData-CalcPT-Thresholds'!B:B=A431)"),352.49044)</f>
        <v>352.49044</v>
      </c>
      <c r="G431">
        <f t="shared" si="1"/>
        <v>9.715584967</v>
      </c>
      <c r="H431">
        <f>IFERROR(__xludf.DUMMYFUNCTION("FILTER('WholeNMJData-CalcPT-Thresholds'!C:C,'WholeNMJData-CalcPT-Thresholds'!$B:$B=$A431)"),104.10667)</f>
        <v>104.10667</v>
      </c>
    </row>
    <row r="432">
      <c r="A432" s="3" t="s">
        <v>1062</v>
      </c>
      <c r="B432" s="3" t="s">
        <v>1054</v>
      </c>
      <c r="C432" s="2">
        <v>44.0</v>
      </c>
      <c r="D432" s="2">
        <v>3338.51992727</v>
      </c>
      <c r="E432" s="2">
        <v>0.72909799942</v>
      </c>
      <c r="F432">
        <f>IFERROR(__xludf.DUMMYFUNCTION("FILTER('WholeNMJData-CalcPT-Thresholds'!D:D,'WholeNMJData-CalcPT-Thresholds'!B:B=A432)"),352.49044)</f>
        <v>352.49044</v>
      </c>
      <c r="G432">
        <f t="shared" si="1"/>
        <v>9.471235382</v>
      </c>
      <c r="H432">
        <f>IFERROR(__xludf.DUMMYFUNCTION("FILTER('WholeNMJData-CalcPT-Thresholds'!C:C,'WholeNMJData-CalcPT-Thresholds'!$B:$B=$A432)"),104.10667)</f>
        <v>104.10667</v>
      </c>
    </row>
    <row r="433">
      <c r="A433" s="3" t="s">
        <v>1062</v>
      </c>
      <c r="B433" s="3" t="s">
        <v>1054</v>
      </c>
      <c r="C433" s="2">
        <v>20.0</v>
      </c>
      <c r="D433" s="2">
        <v>2996.00886</v>
      </c>
      <c r="E433" s="2">
        <v>0.956855014107</v>
      </c>
      <c r="F433">
        <f>IFERROR(__xludf.DUMMYFUNCTION("FILTER('WholeNMJData-CalcPT-Thresholds'!D:D,'WholeNMJData-CalcPT-Thresholds'!B:B=A433)"),352.49044)</f>
        <v>352.49044</v>
      </c>
      <c r="G433">
        <f t="shared" si="1"/>
        <v>8.499546427</v>
      </c>
      <c r="H433">
        <f>IFERROR(__xludf.DUMMYFUNCTION("FILTER('WholeNMJData-CalcPT-Thresholds'!C:C,'WholeNMJData-CalcPT-Thresholds'!$B:$B=$A433)"),104.10667)</f>
        <v>104.10667</v>
      </c>
    </row>
    <row r="434">
      <c r="A434" s="3" t="s">
        <v>1062</v>
      </c>
      <c r="B434" s="3" t="s">
        <v>1054</v>
      </c>
      <c r="C434" s="2">
        <v>16.0</v>
      </c>
      <c r="D434" s="2">
        <v>3845.39225</v>
      </c>
      <c r="E434" s="2">
        <v>0.484025472304</v>
      </c>
      <c r="F434">
        <f>IFERROR(__xludf.DUMMYFUNCTION("FILTER('WholeNMJData-CalcPT-Thresholds'!D:D,'WholeNMJData-CalcPT-Thresholds'!B:B=A434)"),352.49044)</f>
        <v>352.49044</v>
      </c>
      <c r="G434">
        <f t="shared" si="1"/>
        <v>10.90921005</v>
      </c>
      <c r="H434">
        <f>IFERROR(__xludf.DUMMYFUNCTION("FILTER('WholeNMJData-CalcPT-Thresholds'!C:C,'WholeNMJData-CalcPT-Thresholds'!$B:$B=$A434)"),104.10667)</f>
        <v>104.10667</v>
      </c>
    </row>
    <row r="435">
      <c r="A435" s="3" t="s">
        <v>1062</v>
      </c>
      <c r="B435" s="3" t="s">
        <v>1054</v>
      </c>
      <c r="C435" s="2">
        <v>60.0</v>
      </c>
      <c r="D435" s="2">
        <v>4912.21783333</v>
      </c>
      <c r="E435" s="2">
        <v>0.585535861313</v>
      </c>
      <c r="F435">
        <f>IFERROR(__xludf.DUMMYFUNCTION("FILTER('WholeNMJData-CalcPT-Thresholds'!D:D,'WholeNMJData-CalcPT-Thresholds'!B:B=A435)"),352.49044)</f>
        <v>352.49044</v>
      </c>
      <c r="G435">
        <f t="shared" si="1"/>
        <v>13.93574769</v>
      </c>
      <c r="H435">
        <f>IFERROR(__xludf.DUMMYFUNCTION("FILTER('WholeNMJData-CalcPT-Thresholds'!C:C,'WholeNMJData-CalcPT-Thresholds'!$B:$B=$A435)"),104.10667)</f>
        <v>104.10667</v>
      </c>
    </row>
    <row r="436">
      <c r="A436" s="3" t="s">
        <v>1062</v>
      </c>
      <c r="B436" s="3" t="s">
        <v>1054</v>
      </c>
      <c r="C436" s="2">
        <v>28.0</v>
      </c>
      <c r="D436" s="2">
        <v>3572.24725714</v>
      </c>
      <c r="E436" s="2">
        <v>0.556494961547</v>
      </c>
      <c r="F436">
        <f>IFERROR(__xludf.DUMMYFUNCTION("FILTER('WholeNMJData-CalcPT-Thresholds'!D:D,'WholeNMJData-CalcPT-Thresholds'!B:B=A436)"),352.49044)</f>
        <v>352.49044</v>
      </c>
      <c r="G436">
        <f t="shared" si="1"/>
        <v>10.13430962</v>
      </c>
      <c r="H436">
        <f>IFERROR(__xludf.DUMMYFUNCTION("FILTER('WholeNMJData-CalcPT-Thresholds'!C:C,'WholeNMJData-CalcPT-Thresholds'!$B:$B=$A436)"),104.10667)</f>
        <v>104.10667</v>
      </c>
    </row>
    <row r="437">
      <c r="A437" s="3" t="s">
        <v>1062</v>
      </c>
      <c r="B437" s="3" t="s">
        <v>1054</v>
      </c>
      <c r="C437" s="2">
        <v>24.0</v>
      </c>
      <c r="D437" s="2">
        <v>3143.12028333</v>
      </c>
      <c r="E437" s="2">
        <v>0.338483959918</v>
      </c>
      <c r="F437">
        <f>IFERROR(__xludf.DUMMYFUNCTION("FILTER('WholeNMJData-CalcPT-Thresholds'!D:D,'WholeNMJData-CalcPT-Thresholds'!B:B=A437)"),352.49044)</f>
        <v>352.49044</v>
      </c>
      <c r="G437">
        <f t="shared" si="1"/>
        <v>8.916895117</v>
      </c>
      <c r="H437">
        <f>IFERROR(__xludf.DUMMYFUNCTION("FILTER('WholeNMJData-CalcPT-Thresholds'!C:C,'WholeNMJData-CalcPT-Thresholds'!$B:$B=$A437)"),104.10667)</f>
        <v>104.10667</v>
      </c>
    </row>
    <row r="438">
      <c r="A438" s="3" t="s">
        <v>1062</v>
      </c>
      <c r="B438" s="3" t="s">
        <v>1054</v>
      </c>
      <c r="C438" s="2">
        <v>60.0</v>
      </c>
      <c r="D438" s="2">
        <v>5174.99126667</v>
      </c>
      <c r="E438" s="2">
        <v>0.988235078374</v>
      </c>
      <c r="F438">
        <f>IFERROR(__xludf.DUMMYFUNCTION("FILTER('WholeNMJData-CalcPT-Thresholds'!D:D,'WholeNMJData-CalcPT-Thresholds'!B:B=A438)"),352.49044)</f>
        <v>352.49044</v>
      </c>
      <c r="G438">
        <f t="shared" si="1"/>
        <v>14.68122445</v>
      </c>
      <c r="H438">
        <f>IFERROR(__xludf.DUMMYFUNCTION("FILTER('WholeNMJData-CalcPT-Thresholds'!C:C,'WholeNMJData-CalcPT-Thresholds'!$B:$B=$A438)"),104.10667)</f>
        <v>104.10667</v>
      </c>
    </row>
    <row r="439">
      <c r="A439" s="3" t="s">
        <v>1062</v>
      </c>
      <c r="B439" s="3" t="s">
        <v>1054</v>
      </c>
      <c r="C439" s="2">
        <v>108.0</v>
      </c>
      <c r="D439" s="2">
        <v>3461.08314074</v>
      </c>
      <c r="E439" s="2">
        <v>0.907634798778</v>
      </c>
      <c r="F439">
        <f>IFERROR(__xludf.DUMMYFUNCTION("FILTER('WholeNMJData-CalcPT-Thresholds'!D:D,'WholeNMJData-CalcPT-Thresholds'!B:B=A439)"),352.49044)</f>
        <v>352.49044</v>
      </c>
      <c r="G439">
        <f t="shared" si="1"/>
        <v>9.818941872</v>
      </c>
      <c r="H439">
        <f>IFERROR(__xludf.DUMMYFUNCTION("FILTER('WholeNMJData-CalcPT-Thresholds'!C:C,'WholeNMJData-CalcPT-Thresholds'!$B:$B=$A439)"),104.10667)</f>
        <v>104.10667</v>
      </c>
    </row>
    <row r="440">
      <c r="A440" s="3" t="s">
        <v>1062</v>
      </c>
      <c r="B440" s="3" t="s">
        <v>1054</v>
      </c>
      <c r="C440" s="2">
        <v>32.0</v>
      </c>
      <c r="D440" s="2">
        <v>4686.482025</v>
      </c>
      <c r="E440" s="2">
        <v>0.757601156061</v>
      </c>
      <c r="F440">
        <f>IFERROR(__xludf.DUMMYFUNCTION("FILTER('WholeNMJData-CalcPT-Thresholds'!D:D,'WholeNMJData-CalcPT-Thresholds'!B:B=A440)"),352.49044)</f>
        <v>352.49044</v>
      </c>
      <c r="G440">
        <f t="shared" si="1"/>
        <v>13.29534505</v>
      </c>
      <c r="H440">
        <f>IFERROR(__xludf.DUMMYFUNCTION("FILTER('WholeNMJData-CalcPT-Thresholds'!C:C,'WholeNMJData-CalcPT-Thresholds'!$B:$B=$A440)"),104.10667)</f>
        <v>104.10667</v>
      </c>
    </row>
    <row r="441">
      <c r="A441" s="3" t="s">
        <v>1062</v>
      </c>
      <c r="B441" s="3" t="s">
        <v>1054</v>
      </c>
      <c r="C441" s="2">
        <v>16.0</v>
      </c>
      <c r="D441" s="2">
        <v>3612.0413</v>
      </c>
      <c r="E441" s="2">
        <v>0.204037589493</v>
      </c>
      <c r="F441">
        <f>IFERROR(__xludf.DUMMYFUNCTION("FILTER('WholeNMJData-CalcPT-Thresholds'!D:D,'WholeNMJData-CalcPT-Thresholds'!B:B=A441)"),352.49044)</f>
        <v>352.49044</v>
      </c>
      <c r="G441">
        <f t="shared" si="1"/>
        <v>10.24720358</v>
      </c>
      <c r="H441">
        <f>IFERROR(__xludf.DUMMYFUNCTION("FILTER('WholeNMJData-CalcPT-Thresholds'!C:C,'WholeNMJData-CalcPT-Thresholds'!$B:$B=$A441)"),104.10667)</f>
        <v>104.10667</v>
      </c>
    </row>
    <row r="442">
      <c r="A442" s="3" t="s">
        <v>1062</v>
      </c>
      <c r="B442" s="3" t="s">
        <v>1054</v>
      </c>
      <c r="C442" s="2">
        <v>24.0</v>
      </c>
      <c r="D442" s="2">
        <v>4232.83025</v>
      </c>
      <c r="E442" s="2">
        <v>0.800813663624</v>
      </c>
      <c r="F442">
        <f>IFERROR(__xludf.DUMMYFUNCTION("FILTER('WholeNMJData-CalcPT-Thresholds'!D:D,'WholeNMJData-CalcPT-Thresholds'!B:B=A442)"),352.49044)</f>
        <v>352.49044</v>
      </c>
      <c r="G442">
        <f t="shared" si="1"/>
        <v>12.00835475</v>
      </c>
      <c r="H442">
        <f>IFERROR(__xludf.DUMMYFUNCTION("FILTER('WholeNMJData-CalcPT-Thresholds'!C:C,'WholeNMJData-CalcPT-Thresholds'!$B:$B=$A442)"),104.10667)</f>
        <v>104.10667</v>
      </c>
    </row>
    <row r="443">
      <c r="A443" s="3" t="s">
        <v>1062</v>
      </c>
      <c r="B443" s="3" t="s">
        <v>1054</v>
      </c>
      <c r="C443" s="2">
        <v>60.0</v>
      </c>
      <c r="D443" s="2">
        <v>4179.0764</v>
      </c>
      <c r="E443" s="2">
        <v>0.970780960118</v>
      </c>
      <c r="F443">
        <f>IFERROR(__xludf.DUMMYFUNCTION("FILTER('WholeNMJData-CalcPT-Thresholds'!D:D,'WholeNMJData-CalcPT-Thresholds'!B:B=A443)"),352.49044)</f>
        <v>352.49044</v>
      </c>
      <c r="G443">
        <f t="shared" si="1"/>
        <v>11.85585742</v>
      </c>
      <c r="H443">
        <f>IFERROR(__xludf.DUMMYFUNCTION("FILTER('WholeNMJData-CalcPT-Thresholds'!C:C,'WholeNMJData-CalcPT-Thresholds'!$B:$B=$A443)"),104.10667)</f>
        <v>104.10667</v>
      </c>
    </row>
    <row r="444">
      <c r="A444" s="3" t="s">
        <v>1062</v>
      </c>
      <c r="B444" s="3" t="s">
        <v>1054</v>
      </c>
      <c r="C444" s="2">
        <v>32.0</v>
      </c>
      <c r="D444" s="2">
        <v>3754.69425</v>
      </c>
      <c r="E444" s="2">
        <v>0.875131337259</v>
      </c>
      <c r="F444">
        <f>IFERROR(__xludf.DUMMYFUNCTION("FILTER('WholeNMJData-CalcPT-Thresholds'!D:D,'WholeNMJData-CalcPT-Thresholds'!B:B=A444)"),352.49044)</f>
        <v>352.49044</v>
      </c>
      <c r="G444">
        <f t="shared" si="1"/>
        <v>10.65190378</v>
      </c>
      <c r="H444">
        <f>IFERROR(__xludf.DUMMYFUNCTION("FILTER('WholeNMJData-CalcPT-Thresholds'!C:C,'WholeNMJData-CalcPT-Thresholds'!$B:$B=$A444)"),104.10667)</f>
        <v>104.10667</v>
      </c>
    </row>
    <row r="445">
      <c r="A445" s="3" t="s">
        <v>1062</v>
      </c>
      <c r="B445" s="3" t="s">
        <v>1054</v>
      </c>
      <c r="C445" s="2">
        <v>52.0</v>
      </c>
      <c r="D445" s="2">
        <v>4285.4315</v>
      </c>
      <c r="E445" s="2">
        <v>0.89378873516</v>
      </c>
      <c r="F445">
        <f>IFERROR(__xludf.DUMMYFUNCTION("FILTER('WholeNMJData-CalcPT-Thresholds'!D:D,'WholeNMJData-CalcPT-Thresholds'!B:B=A445)"),352.49044)</f>
        <v>352.49044</v>
      </c>
      <c r="G445">
        <f t="shared" si="1"/>
        <v>12.1575822</v>
      </c>
      <c r="H445">
        <f>IFERROR(__xludf.DUMMYFUNCTION("FILTER('WholeNMJData-CalcPT-Thresholds'!C:C,'WholeNMJData-CalcPT-Thresholds'!$B:$B=$A445)"),104.10667)</f>
        <v>104.10667</v>
      </c>
    </row>
    <row r="446">
      <c r="A446" s="3" t="s">
        <v>1062</v>
      </c>
      <c r="B446" s="3" t="s">
        <v>1054</v>
      </c>
      <c r="C446" s="2">
        <v>16.0</v>
      </c>
      <c r="D446" s="2">
        <v>3618.4004</v>
      </c>
      <c r="E446" s="2">
        <v>1.14904069212</v>
      </c>
      <c r="F446">
        <f>IFERROR(__xludf.DUMMYFUNCTION("FILTER('WholeNMJData-CalcPT-Thresholds'!D:D,'WholeNMJData-CalcPT-Thresholds'!B:B=A446)"),352.49044)</f>
        <v>352.49044</v>
      </c>
      <c r="G446">
        <f t="shared" si="1"/>
        <v>10.26524407</v>
      </c>
      <c r="H446">
        <f>IFERROR(__xludf.DUMMYFUNCTION("FILTER('WholeNMJData-CalcPT-Thresholds'!C:C,'WholeNMJData-CalcPT-Thresholds'!$B:$B=$A446)"),104.10667)</f>
        <v>104.10667</v>
      </c>
    </row>
    <row r="447">
      <c r="A447" s="3" t="s">
        <v>1062</v>
      </c>
      <c r="B447" s="3" t="s">
        <v>1054</v>
      </c>
      <c r="C447" s="2">
        <v>20.0</v>
      </c>
      <c r="D447" s="2">
        <v>3876.97886</v>
      </c>
      <c r="E447" s="2">
        <v>0.731185261093</v>
      </c>
      <c r="F447">
        <f>IFERROR(__xludf.DUMMYFUNCTION("FILTER('WholeNMJData-CalcPT-Thresholds'!D:D,'WholeNMJData-CalcPT-Thresholds'!B:B=A447)"),352.49044)</f>
        <v>352.49044</v>
      </c>
      <c r="G447">
        <f t="shared" si="1"/>
        <v>10.99881988</v>
      </c>
      <c r="H447">
        <f>IFERROR(__xludf.DUMMYFUNCTION("FILTER('WholeNMJData-CalcPT-Thresholds'!C:C,'WholeNMJData-CalcPT-Thresholds'!$B:$B=$A447)"),104.10667)</f>
        <v>104.10667</v>
      </c>
    </row>
    <row r="448">
      <c r="A448" s="3" t="s">
        <v>1062</v>
      </c>
      <c r="B448" s="3" t="s">
        <v>1054</v>
      </c>
      <c r="C448" s="2">
        <v>28.0</v>
      </c>
      <c r="D448" s="2">
        <v>3544.70674286</v>
      </c>
      <c r="E448" s="2">
        <v>1.23511529094</v>
      </c>
      <c r="F448">
        <f>IFERROR(__xludf.DUMMYFUNCTION("FILTER('WholeNMJData-CalcPT-Thresholds'!D:D,'WholeNMJData-CalcPT-Thresholds'!B:B=A448)"),352.49044)</f>
        <v>352.49044</v>
      </c>
      <c r="G448">
        <f t="shared" si="1"/>
        <v>10.05617838</v>
      </c>
      <c r="H448">
        <f>IFERROR(__xludf.DUMMYFUNCTION("FILTER('WholeNMJData-CalcPT-Thresholds'!C:C,'WholeNMJData-CalcPT-Thresholds'!$B:$B=$A448)"),104.10667)</f>
        <v>104.10667</v>
      </c>
    </row>
    <row r="449">
      <c r="A449" s="3" t="s">
        <v>1062</v>
      </c>
      <c r="B449" s="3" t="s">
        <v>1054</v>
      </c>
      <c r="C449" s="2">
        <v>48.0</v>
      </c>
      <c r="D449" s="2">
        <v>3988.10045</v>
      </c>
      <c r="E449" s="2">
        <v>1.04811151384</v>
      </c>
      <c r="F449">
        <f>IFERROR(__xludf.DUMMYFUNCTION("FILTER('WholeNMJData-CalcPT-Thresholds'!D:D,'WholeNMJData-CalcPT-Thresholds'!B:B=A449)"),352.49044)</f>
        <v>352.49044</v>
      </c>
      <c r="G449">
        <f t="shared" si="1"/>
        <v>11.31406699</v>
      </c>
      <c r="H449">
        <f>IFERROR(__xludf.DUMMYFUNCTION("FILTER('WholeNMJData-CalcPT-Thresholds'!C:C,'WholeNMJData-CalcPT-Thresholds'!$B:$B=$A449)"),104.10667)</f>
        <v>104.10667</v>
      </c>
    </row>
    <row r="450">
      <c r="A450" s="3" t="s">
        <v>1062</v>
      </c>
      <c r="B450" s="3" t="s">
        <v>1054</v>
      </c>
      <c r="C450" s="2">
        <v>16.0</v>
      </c>
      <c r="D450" s="2">
        <v>3694.578</v>
      </c>
      <c r="E450" s="2">
        <v>0.814210039685</v>
      </c>
      <c r="F450">
        <f>IFERROR(__xludf.DUMMYFUNCTION("FILTER('WholeNMJData-CalcPT-Thresholds'!D:D,'WholeNMJData-CalcPT-Thresholds'!B:B=A450)"),352.49044)</f>
        <v>352.49044</v>
      </c>
      <c r="G450">
        <f t="shared" si="1"/>
        <v>10.4813566</v>
      </c>
      <c r="H450">
        <f>IFERROR(__xludf.DUMMYFUNCTION("FILTER('WholeNMJData-CalcPT-Thresholds'!C:C,'WholeNMJData-CalcPT-Thresholds'!$B:$B=$A450)"),104.10667)</f>
        <v>104.10667</v>
      </c>
    </row>
    <row r="451">
      <c r="A451" s="3" t="s">
        <v>1062</v>
      </c>
      <c r="B451" s="3" t="s">
        <v>1054</v>
      </c>
      <c r="C451" s="2">
        <v>88.0</v>
      </c>
      <c r="D451" s="2">
        <v>5493.05415909</v>
      </c>
      <c r="E451" s="2">
        <v>1.10287474409</v>
      </c>
      <c r="F451">
        <f>IFERROR(__xludf.DUMMYFUNCTION("FILTER('WholeNMJData-CalcPT-Thresholds'!D:D,'WholeNMJData-CalcPT-Thresholds'!B:B=A451)"),352.49044)</f>
        <v>352.49044</v>
      </c>
      <c r="G451">
        <f t="shared" si="1"/>
        <v>15.583555</v>
      </c>
      <c r="H451">
        <f>IFERROR(__xludf.DUMMYFUNCTION("FILTER('WholeNMJData-CalcPT-Thresholds'!C:C,'WholeNMJData-CalcPT-Thresholds'!$B:$B=$A451)"),104.10667)</f>
        <v>104.10667</v>
      </c>
    </row>
    <row r="452">
      <c r="A452" s="3" t="s">
        <v>1062</v>
      </c>
      <c r="B452" s="3" t="s">
        <v>1054</v>
      </c>
      <c r="C452" s="2">
        <v>40.0</v>
      </c>
      <c r="D452" s="2">
        <v>4034.31264</v>
      </c>
      <c r="E452" s="2">
        <v>0.741549544361</v>
      </c>
      <c r="F452">
        <f>IFERROR(__xludf.DUMMYFUNCTION("FILTER('WholeNMJData-CalcPT-Thresholds'!D:D,'WholeNMJData-CalcPT-Thresholds'!B:B=A452)"),352.49044)</f>
        <v>352.49044</v>
      </c>
      <c r="G452">
        <f t="shared" si="1"/>
        <v>11.44516895</v>
      </c>
      <c r="H452">
        <f>IFERROR(__xludf.DUMMYFUNCTION("FILTER('WholeNMJData-CalcPT-Thresholds'!C:C,'WholeNMJData-CalcPT-Thresholds'!$B:$B=$A452)"),104.10667)</f>
        <v>104.10667</v>
      </c>
    </row>
    <row r="453">
      <c r="A453" s="3" t="s">
        <v>1062</v>
      </c>
      <c r="B453" s="3" t="s">
        <v>1054</v>
      </c>
      <c r="C453" s="2">
        <v>60.0</v>
      </c>
      <c r="D453" s="2">
        <v>4028.53806</v>
      </c>
      <c r="E453" s="2">
        <v>1.07462472379</v>
      </c>
      <c r="F453">
        <f>IFERROR(__xludf.DUMMYFUNCTION("FILTER('WholeNMJData-CalcPT-Thresholds'!D:D,'WholeNMJData-CalcPT-Thresholds'!B:B=A453)"),352.49044)</f>
        <v>352.49044</v>
      </c>
      <c r="G453">
        <f t="shared" si="1"/>
        <v>11.42878672</v>
      </c>
      <c r="H453">
        <f>IFERROR(__xludf.DUMMYFUNCTION("FILTER('WholeNMJData-CalcPT-Thresholds'!C:C,'WholeNMJData-CalcPT-Thresholds'!$B:$B=$A453)"),104.10667)</f>
        <v>104.10667</v>
      </c>
    </row>
    <row r="454">
      <c r="A454" s="3" t="s">
        <v>1062</v>
      </c>
      <c r="B454" s="3" t="s">
        <v>1054</v>
      </c>
      <c r="C454" s="2">
        <v>68.0</v>
      </c>
      <c r="D454" s="2">
        <v>5381.12628235</v>
      </c>
      <c r="E454" s="2">
        <v>0.893779712209</v>
      </c>
      <c r="F454">
        <f>IFERROR(__xludf.DUMMYFUNCTION("FILTER('WholeNMJData-CalcPT-Thresholds'!D:D,'WholeNMJData-CalcPT-Thresholds'!B:B=A454)"),352.49044)</f>
        <v>352.49044</v>
      </c>
      <c r="G454">
        <f t="shared" si="1"/>
        <v>15.2660205</v>
      </c>
      <c r="H454">
        <f>IFERROR(__xludf.DUMMYFUNCTION("FILTER('WholeNMJData-CalcPT-Thresholds'!C:C,'WholeNMJData-CalcPT-Thresholds'!$B:$B=$A454)"),104.10667)</f>
        <v>104.10667</v>
      </c>
    </row>
    <row r="455">
      <c r="A455" s="3" t="s">
        <v>1062</v>
      </c>
      <c r="B455" s="3" t="s">
        <v>1054</v>
      </c>
      <c r="C455" s="2">
        <v>24.0</v>
      </c>
      <c r="D455" s="2">
        <v>3579.04688333</v>
      </c>
      <c r="E455" s="2">
        <v>0.797854734258</v>
      </c>
      <c r="F455">
        <f>IFERROR(__xludf.DUMMYFUNCTION("FILTER('WholeNMJData-CalcPT-Thresholds'!D:D,'WholeNMJData-CalcPT-Thresholds'!B:B=A455)"),352.49044)</f>
        <v>352.49044</v>
      </c>
      <c r="G455">
        <f t="shared" si="1"/>
        <v>10.15359986</v>
      </c>
      <c r="H455">
        <f>IFERROR(__xludf.DUMMYFUNCTION("FILTER('WholeNMJData-CalcPT-Thresholds'!C:C,'WholeNMJData-CalcPT-Thresholds'!$B:$B=$A455)"),104.10667)</f>
        <v>104.10667</v>
      </c>
    </row>
    <row r="456">
      <c r="A456" s="3" t="s">
        <v>1062</v>
      </c>
      <c r="B456" s="3" t="s">
        <v>1054</v>
      </c>
      <c r="C456" s="2">
        <v>36.0</v>
      </c>
      <c r="D456" s="2">
        <v>3123.9814</v>
      </c>
      <c r="E456" s="2">
        <v>0.627999609729</v>
      </c>
      <c r="F456">
        <f>IFERROR(__xludf.DUMMYFUNCTION("FILTER('WholeNMJData-CalcPT-Thresholds'!D:D,'WholeNMJData-CalcPT-Thresholds'!B:B=A456)"),352.49044)</f>
        <v>352.49044</v>
      </c>
      <c r="G456">
        <f t="shared" si="1"/>
        <v>8.86259894</v>
      </c>
      <c r="H456">
        <f>IFERROR(__xludf.DUMMYFUNCTION("FILTER('WholeNMJData-CalcPT-Thresholds'!C:C,'WholeNMJData-CalcPT-Thresholds'!$B:$B=$A456)"),104.10667)</f>
        <v>104.10667</v>
      </c>
    </row>
    <row r="457">
      <c r="A457" s="3" t="s">
        <v>1062</v>
      </c>
      <c r="B457" s="3" t="s">
        <v>1054</v>
      </c>
      <c r="C457" s="2">
        <v>76.0</v>
      </c>
      <c r="D457" s="2">
        <v>7087.27594737</v>
      </c>
      <c r="E457" s="2">
        <v>0.862332064588</v>
      </c>
      <c r="F457">
        <f>IFERROR(__xludf.DUMMYFUNCTION("FILTER('WholeNMJData-CalcPT-Thresholds'!D:D,'WholeNMJData-CalcPT-Thresholds'!B:B=A457)"),352.49044)</f>
        <v>352.49044</v>
      </c>
      <c r="G457">
        <f t="shared" si="1"/>
        <v>20.10629266</v>
      </c>
      <c r="H457">
        <f>IFERROR(__xludf.DUMMYFUNCTION("FILTER('WholeNMJData-CalcPT-Thresholds'!C:C,'WholeNMJData-CalcPT-Thresholds'!$B:$B=$A457)"),104.10667)</f>
        <v>104.10667</v>
      </c>
    </row>
    <row r="458">
      <c r="A458" s="3" t="s">
        <v>1062</v>
      </c>
      <c r="B458" s="3" t="s">
        <v>1054</v>
      </c>
      <c r="C458" s="2">
        <v>16.0</v>
      </c>
      <c r="D458" s="2">
        <v>3531.366825</v>
      </c>
      <c r="E458" s="2">
        <v>0.230834444677</v>
      </c>
      <c r="F458">
        <f>IFERROR(__xludf.DUMMYFUNCTION("FILTER('WholeNMJData-CalcPT-Thresholds'!D:D,'WholeNMJData-CalcPT-Thresholds'!B:B=A458)"),352.49044)</f>
        <v>352.49044</v>
      </c>
      <c r="G458">
        <f t="shared" si="1"/>
        <v>10.01833362</v>
      </c>
      <c r="H458">
        <f>IFERROR(__xludf.DUMMYFUNCTION("FILTER('WholeNMJData-CalcPT-Thresholds'!C:C,'WholeNMJData-CalcPT-Thresholds'!$B:$B=$A458)"),104.10667)</f>
        <v>104.10667</v>
      </c>
    </row>
    <row r="459">
      <c r="A459" s="3" t="s">
        <v>1062</v>
      </c>
      <c r="B459" s="3" t="s">
        <v>1054</v>
      </c>
      <c r="C459" s="2">
        <v>80.0</v>
      </c>
      <c r="D459" s="2">
        <v>4087.26853</v>
      </c>
      <c r="E459" s="2">
        <v>0.951268596977</v>
      </c>
      <c r="F459">
        <f>IFERROR(__xludf.DUMMYFUNCTION("FILTER('WholeNMJData-CalcPT-Thresholds'!D:D,'WholeNMJData-CalcPT-Thresholds'!B:B=A459)"),352.49044)</f>
        <v>352.49044</v>
      </c>
      <c r="G459">
        <f t="shared" si="1"/>
        <v>11.5954025</v>
      </c>
      <c r="H459">
        <f>IFERROR(__xludf.DUMMYFUNCTION("FILTER('WholeNMJData-CalcPT-Thresholds'!C:C,'WholeNMJData-CalcPT-Thresholds'!$B:$B=$A459)"),104.10667)</f>
        <v>104.10667</v>
      </c>
    </row>
    <row r="460">
      <c r="A460" s="3" t="s">
        <v>1062</v>
      </c>
      <c r="B460" s="3" t="s">
        <v>1054</v>
      </c>
      <c r="C460" s="2">
        <v>44.0</v>
      </c>
      <c r="D460" s="2">
        <v>5082.24385455</v>
      </c>
      <c r="E460" s="2">
        <v>0.794974270348</v>
      </c>
      <c r="F460">
        <f>IFERROR(__xludf.DUMMYFUNCTION("FILTER('WholeNMJData-CalcPT-Thresholds'!D:D,'WholeNMJData-CalcPT-Thresholds'!B:B=A460)"),352.49044)</f>
        <v>352.49044</v>
      </c>
      <c r="G460">
        <f t="shared" si="1"/>
        <v>14.41810409</v>
      </c>
      <c r="H460">
        <f>IFERROR(__xludf.DUMMYFUNCTION("FILTER('WholeNMJData-CalcPT-Thresholds'!C:C,'WholeNMJData-CalcPT-Thresholds'!$B:$B=$A460)"),104.10667)</f>
        <v>104.10667</v>
      </c>
    </row>
    <row r="461">
      <c r="A461" s="3" t="s">
        <v>1062</v>
      </c>
      <c r="B461" s="3" t="s">
        <v>1054</v>
      </c>
      <c r="C461" s="2">
        <v>40.0</v>
      </c>
      <c r="D461" s="2">
        <v>4588.72137</v>
      </c>
      <c r="E461" s="2">
        <v>0.766746881387</v>
      </c>
      <c r="F461">
        <f>IFERROR(__xludf.DUMMYFUNCTION("FILTER('WholeNMJData-CalcPT-Thresholds'!D:D,'WholeNMJData-CalcPT-Thresholds'!B:B=A461)"),352.49044)</f>
        <v>352.49044</v>
      </c>
      <c r="G461">
        <f t="shared" si="1"/>
        <v>13.01800233</v>
      </c>
      <c r="H461">
        <f>IFERROR(__xludf.DUMMYFUNCTION("FILTER('WholeNMJData-CalcPT-Thresholds'!C:C,'WholeNMJData-CalcPT-Thresholds'!$B:$B=$A461)"),104.10667)</f>
        <v>104.10667</v>
      </c>
    </row>
    <row r="462">
      <c r="A462" s="3" t="s">
        <v>1062</v>
      </c>
      <c r="B462" s="3" t="s">
        <v>1054</v>
      </c>
      <c r="C462" s="2">
        <v>20.0</v>
      </c>
      <c r="D462" s="2">
        <v>3094.46294</v>
      </c>
      <c r="E462" s="2">
        <v>0.458247465714</v>
      </c>
      <c r="F462">
        <f>IFERROR(__xludf.DUMMYFUNCTION("FILTER('WholeNMJData-CalcPT-Thresholds'!D:D,'WholeNMJData-CalcPT-Thresholds'!B:B=A462)"),352.49044)</f>
        <v>352.49044</v>
      </c>
      <c r="G462">
        <f t="shared" si="1"/>
        <v>8.778856357</v>
      </c>
      <c r="H462">
        <f>IFERROR(__xludf.DUMMYFUNCTION("FILTER('WholeNMJData-CalcPT-Thresholds'!C:C,'WholeNMJData-CalcPT-Thresholds'!$B:$B=$A462)"),104.10667)</f>
        <v>104.10667</v>
      </c>
    </row>
    <row r="463">
      <c r="A463" s="3" t="s">
        <v>1062</v>
      </c>
      <c r="B463" s="3" t="s">
        <v>1054</v>
      </c>
      <c r="C463" s="2">
        <v>16.0</v>
      </c>
      <c r="D463" s="2">
        <v>3178.9274</v>
      </c>
      <c r="E463" s="2">
        <v>0.491022978379</v>
      </c>
      <c r="F463">
        <f>IFERROR(__xludf.DUMMYFUNCTION("FILTER('WholeNMJData-CalcPT-Thresholds'!D:D,'WholeNMJData-CalcPT-Thresholds'!B:B=A463)"),352.49044)</f>
        <v>352.49044</v>
      </c>
      <c r="G463">
        <f t="shared" si="1"/>
        <v>9.018478345</v>
      </c>
      <c r="H463">
        <f>IFERROR(__xludf.DUMMYFUNCTION("FILTER('WholeNMJData-CalcPT-Thresholds'!C:C,'WholeNMJData-CalcPT-Thresholds'!$B:$B=$A463)"),104.10667)</f>
        <v>104.10667</v>
      </c>
    </row>
    <row r="464">
      <c r="A464" s="3" t="s">
        <v>1062</v>
      </c>
      <c r="B464" s="3" t="s">
        <v>1054</v>
      </c>
      <c r="C464" s="2">
        <v>40.0</v>
      </c>
      <c r="D464" s="2">
        <v>3993.62328</v>
      </c>
      <c r="E464" s="2">
        <v>0.634368397412</v>
      </c>
      <c r="F464">
        <f>IFERROR(__xludf.DUMMYFUNCTION("FILTER('WholeNMJData-CalcPT-Thresholds'!D:D,'WholeNMJData-CalcPT-Thresholds'!B:B=A464)"),352.49044)</f>
        <v>352.49044</v>
      </c>
      <c r="G464">
        <f t="shared" si="1"/>
        <v>11.32973501</v>
      </c>
      <c r="H464">
        <f>IFERROR(__xludf.DUMMYFUNCTION("FILTER('WholeNMJData-CalcPT-Thresholds'!C:C,'WholeNMJData-CalcPT-Thresholds'!$B:$B=$A464)"),104.10667)</f>
        <v>104.10667</v>
      </c>
    </row>
    <row r="465">
      <c r="A465" s="3" t="s">
        <v>1062</v>
      </c>
      <c r="B465" s="3" t="s">
        <v>1054</v>
      </c>
      <c r="C465" s="2">
        <v>24.0</v>
      </c>
      <c r="D465" s="2">
        <v>3644.44506667</v>
      </c>
      <c r="E465" s="2">
        <v>0.475947796789</v>
      </c>
      <c r="F465">
        <f>IFERROR(__xludf.DUMMYFUNCTION("FILTER('WholeNMJData-CalcPT-Thresholds'!D:D,'WholeNMJData-CalcPT-Thresholds'!B:B=A465)"),352.49044)</f>
        <v>352.49044</v>
      </c>
      <c r="G465">
        <f t="shared" si="1"/>
        <v>10.33913166</v>
      </c>
      <c r="H465">
        <f>IFERROR(__xludf.DUMMYFUNCTION("FILTER('WholeNMJData-CalcPT-Thresholds'!C:C,'WholeNMJData-CalcPT-Thresholds'!$B:$B=$A465)"),104.10667)</f>
        <v>104.10667</v>
      </c>
    </row>
    <row r="466">
      <c r="A466" s="3" t="s">
        <v>1062</v>
      </c>
      <c r="B466" s="3" t="s">
        <v>1054</v>
      </c>
      <c r="C466" s="2">
        <v>20.0</v>
      </c>
      <c r="D466" s="2">
        <v>4433.53242</v>
      </c>
      <c r="E466" s="2">
        <v>0.320556740172</v>
      </c>
      <c r="F466">
        <f>IFERROR(__xludf.DUMMYFUNCTION("FILTER('WholeNMJData-CalcPT-Thresholds'!D:D,'WholeNMJData-CalcPT-Thresholds'!B:B=A466)"),352.49044)</f>
        <v>352.49044</v>
      </c>
      <c r="G466">
        <f t="shared" si="1"/>
        <v>12.57773805</v>
      </c>
      <c r="H466">
        <f>IFERROR(__xludf.DUMMYFUNCTION("FILTER('WholeNMJData-CalcPT-Thresholds'!C:C,'WholeNMJData-CalcPT-Thresholds'!$B:$B=$A466)"),104.10667)</f>
        <v>104.10667</v>
      </c>
    </row>
    <row r="467">
      <c r="A467" s="3" t="s">
        <v>1062</v>
      </c>
      <c r="B467" s="3" t="s">
        <v>1054</v>
      </c>
      <c r="C467" s="2">
        <v>28.0</v>
      </c>
      <c r="D467" s="2">
        <v>5796.87968571</v>
      </c>
      <c r="E467" s="2">
        <v>0.503381432461</v>
      </c>
      <c r="F467">
        <f>IFERROR(__xludf.DUMMYFUNCTION("FILTER('WholeNMJData-CalcPT-Thresholds'!D:D,'WholeNMJData-CalcPT-Thresholds'!B:B=A467)"),352.49044)</f>
        <v>352.49044</v>
      </c>
      <c r="G467">
        <f t="shared" si="1"/>
        <v>16.44549476</v>
      </c>
      <c r="H467">
        <f>IFERROR(__xludf.DUMMYFUNCTION("FILTER('WholeNMJData-CalcPT-Thresholds'!C:C,'WholeNMJData-CalcPT-Thresholds'!$B:$B=$A467)"),104.10667)</f>
        <v>104.10667</v>
      </c>
    </row>
    <row r="468">
      <c r="A468" s="3" t="s">
        <v>1062</v>
      </c>
      <c r="B468" s="3" t="s">
        <v>1054</v>
      </c>
      <c r="C468" s="2">
        <v>72.0</v>
      </c>
      <c r="D468" s="2">
        <v>8022.84855</v>
      </c>
      <c r="E468" s="2">
        <v>0.92462149245</v>
      </c>
      <c r="F468">
        <f>IFERROR(__xludf.DUMMYFUNCTION("FILTER('WholeNMJData-CalcPT-Thresholds'!D:D,'WholeNMJData-CalcPT-Thresholds'!B:B=A468)"),352.49044)</f>
        <v>352.49044</v>
      </c>
      <c r="G468">
        <f t="shared" si="1"/>
        <v>22.76047132</v>
      </c>
      <c r="H468">
        <f>IFERROR(__xludf.DUMMYFUNCTION("FILTER('WholeNMJData-CalcPT-Thresholds'!C:C,'WholeNMJData-CalcPT-Thresholds'!$B:$B=$A468)"),104.10667)</f>
        <v>104.10667</v>
      </c>
    </row>
    <row r="469">
      <c r="A469" s="3" t="s">
        <v>1062</v>
      </c>
      <c r="B469" s="3" t="s">
        <v>1054</v>
      </c>
      <c r="C469" s="2">
        <v>24.0</v>
      </c>
      <c r="D469" s="2">
        <v>3862.49363333</v>
      </c>
      <c r="E469" s="2">
        <v>0.440210770919</v>
      </c>
      <c r="F469">
        <f>IFERROR(__xludf.DUMMYFUNCTION("FILTER('WholeNMJData-CalcPT-Thresholds'!D:D,'WholeNMJData-CalcPT-Thresholds'!B:B=A469)"),352.49044)</f>
        <v>352.49044</v>
      </c>
      <c r="G469">
        <f t="shared" si="1"/>
        <v>10.95772593</v>
      </c>
      <c r="H469">
        <f>IFERROR(__xludf.DUMMYFUNCTION("FILTER('WholeNMJData-CalcPT-Thresholds'!C:C,'WholeNMJData-CalcPT-Thresholds'!$B:$B=$A469)"),104.10667)</f>
        <v>104.10667</v>
      </c>
    </row>
    <row r="470">
      <c r="A470" s="3" t="s">
        <v>1062</v>
      </c>
      <c r="B470" s="3" t="s">
        <v>1054</v>
      </c>
      <c r="C470" s="2">
        <v>16.0</v>
      </c>
      <c r="D470" s="2">
        <v>3795.46505</v>
      </c>
      <c r="E470" s="2">
        <v>0.153882460332</v>
      </c>
      <c r="F470">
        <f>IFERROR(__xludf.DUMMYFUNCTION("FILTER('WholeNMJData-CalcPT-Thresholds'!D:D,'WholeNMJData-CalcPT-Thresholds'!B:B=A470)"),352.49044)</f>
        <v>352.49044</v>
      </c>
      <c r="G470">
        <f t="shared" si="1"/>
        <v>10.76756876</v>
      </c>
      <c r="H470">
        <f>IFERROR(__xludf.DUMMYFUNCTION("FILTER('WholeNMJData-CalcPT-Thresholds'!C:C,'WholeNMJData-CalcPT-Thresholds'!$B:$B=$A470)"),104.10667)</f>
        <v>104.10667</v>
      </c>
    </row>
    <row r="471">
      <c r="A471" s="3" t="s">
        <v>1062</v>
      </c>
      <c r="B471" s="3" t="s">
        <v>1054</v>
      </c>
      <c r="C471" s="2">
        <v>92.0</v>
      </c>
      <c r="D471" s="2">
        <v>5096.30142609</v>
      </c>
      <c r="E471" s="2">
        <v>1.4259183852</v>
      </c>
      <c r="F471">
        <f>IFERROR(__xludf.DUMMYFUNCTION("FILTER('WholeNMJData-CalcPT-Thresholds'!D:D,'WholeNMJData-CalcPT-Thresholds'!B:B=A471)"),352.49044)</f>
        <v>352.49044</v>
      </c>
      <c r="G471">
        <f t="shared" si="1"/>
        <v>14.45798481</v>
      </c>
      <c r="H471">
        <f>IFERROR(__xludf.DUMMYFUNCTION("FILTER('WholeNMJData-CalcPT-Thresholds'!C:C,'WholeNMJData-CalcPT-Thresholds'!$B:$B=$A471)"),104.10667)</f>
        <v>104.10667</v>
      </c>
    </row>
    <row r="472">
      <c r="A472" s="3" t="s">
        <v>1062</v>
      </c>
      <c r="B472" s="3" t="s">
        <v>1054</v>
      </c>
      <c r="C472" s="2">
        <v>24.0</v>
      </c>
      <c r="D472" s="2">
        <v>4839.41463333</v>
      </c>
      <c r="E472" s="2">
        <v>0.890204296678</v>
      </c>
      <c r="F472">
        <f>IFERROR(__xludf.DUMMYFUNCTION("FILTER('WholeNMJData-CalcPT-Thresholds'!D:D,'WholeNMJData-CalcPT-Thresholds'!B:B=A472)"),352.49044)</f>
        <v>352.49044</v>
      </c>
      <c r="G472">
        <f t="shared" si="1"/>
        <v>13.72920818</v>
      </c>
      <c r="H472">
        <f>IFERROR(__xludf.DUMMYFUNCTION("FILTER('WholeNMJData-CalcPT-Thresholds'!C:C,'WholeNMJData-CalcPT-Thresholds'!$B:$B=$A472)"),104.10667)</f>
        <v>104.10667</v>
      </c>
    </row>
    <row r="473">
      <c r="A473" s="3" t="s">
        <v>1062</v>
      </c>
      <c r="B473" s="3" t="s">
        <v>1054</v>
      </c>
      <c r="C473" s="2">
        <v>60.0</v>
      </c>
      <c r="D473" s="2">
        <v>4112.22324</v>
      </c>
      <c r="E473" s="2">
        <v>0.900700760594</v>
      </c>
      <c r="F473">
        <f>IFERROR(__xludf.DUMMYFUNCTION("FILTER('WholeNMJData-CalcPT-Thresholds'!D:D,'WholeNMJData-CalcPT-Thresholds'!B:B=A473)"),352.49044)</f>
        <v>352.49044</v>
      </c>
      <c r="G473">
        <f t="shared" si="1"/>
        <v>11.66619793</v>
      </c>
      <c r="H473">
        <f>IFERROR(__xludf.DUMMYFUNCTION("FILTER('WholeNMJData-CalcPT-Thresholds'!C:C,'WholeNMJData-CalcPT-Thresholds'!$B:$B=$A473)"),104.10667)</f>
        <v>104.10667</v>
      </c>
    </row>
    <row r="474">
      <c r="A474" s="3" t="s">
        <v>1062</v>
      </c>
      <c r="B474" s="3" t="s">
        <v>1054</v>
      </c>
      <c r="C474" s="2">
        <v>16.0</v>
      </c>
      <c r="D474" s="2">
        <v>4036.692175</v>
      </c>
      <c r="E474" s="2">
        <v>0.469592358749</v>
      </c>
      <c r="F474">
        <f>IFERROR(__xludf.DUMMYFUNCTION("FILTER('WholeNMJData-CalcPT-Thresholds'!D:D,'WholeNMJData-CalcPT-Thresholds'!B:B=A474)"),352.49044)</f>
        <v>352.49044</v>
      </c>
      <c r="G474">
        <f t="shared" si="1"/>
        <v>11.45191959</v>
      </c>
      <c r="H474">
        <f>IFERROR(__xludf.DUMMYFUNCTION("FILTER('WholeNMJData-CalcPT-Thresholds'!C:C,'WholeNMJData-CalcPT-Thresholds'!$B:$B=$A474)"),104.10667)</f>
        <v>104.10667</v>
      </c>
    </row>
    <row r="475">
      <c r="A475" s="3" t="s">
        <v>1062</v>
      </c>
      <c r="B475" s="3" t="s">
        <v>1054</v>
      </c>
      <c r="C475" s="2">
        <v>56.0</v>
      </c>
      <c r="D475" s="2">
        <v>4268.88344286</v>
      </c>
      <c r="E475" s="2">
        <v>0.808931784206</v>
      </c>
      <c r="F475">
        <f>IFERROR(__xludf.DUMMYFUNCTION("FILTER('WholeNMJData-CalcPT-Thresholds'!D:D,'WholeNMJData-CalcPT-Thresholds'!B:B=A475)"),352.49044)</f>
        <v>352.49044</v>
      </c>
      <c r="G475">
        <f t="shared" si="1"/>
        <v>12.11063609</v>
      </c>
      <c r="H475">
        <f>IFERROR(__xludf.DUMMYFUNCTION("FILTER('WholeNMJData-CalcPT-Thresholds'!C:C,'WholeNMJData-CalcPT-Thresholds'!$B:$B=$A475)"),104.10667)</f>
        <v>104.10667</v>
      </c>
    </row>
    <row r="476">
      <c r="A476" s="3" t="s">
        <v>1062</v>
      </c>
      <c r="B476" s="3" t="s">
        <v>1054</v>
      </c>
      <c r="C476" s="2">
        <v>100.0</v>
      </c>
      <c r="D476" s="2">
        <v>4685.303308</v>
      </c>
      <c r="E476" s="2">
        <v>0.766312800682</v>
      </c>
      <c r="F476">
        <f>IFERROR(__xludf.DUMMYFUNCTION("FILTER('WholeNMJData-CalcPT-Thresholds'!D:D,'WholeNMJData-CalcPT-Thresholds'!B:B=A476)"),352.49044)</f>
        <v>352.49044</v>
      </c>
      <c r="G476">
        <f t="shared" si="1"/>
        <v>13.29200108</v>
      </c>
      <c r="H476">
        <f>IFERROR(__xludf.DUMMYFUNCTION("FILTER('WholeNMJData-CalcPT-Thresholds'!C:C,'WholeNMJData-CalcPT-Thresholds'!$B:$B=$A476)"),104.10667)</f>
        <v>104.10667</v>
      </c>
    </row>
    <row r="477">
      <c r="A477" s="3" t="s">
        <v>1062</v>
      </c>
      <c r="B477" s="3" t="s">
        <v>1054</v>
      </c>
      <c r="C477" s="2">
        <v>36.0</v>
      </c>
      <c r="D477" s="2">
        <v>3518.00901111</v>
      </c>
      <c r="E477" s="2">
        <v>0.686575614892</v>
      </c>
      <c r="F477">
        <f>IFERROR(__xludf.DUMMYFUNCTION("FILTER('WholeNMJData-CalcPT-Thresholds'!D:D,'WholeNMJData-CalcPT-Thresholds'!B:B=A477)"),352.49044)</f>
        <v>352.49044</v>
      </c>
      <c r="G477">
        <f t="shared" si="1"/>
        <v>9.980438083</v>
      </c>
      <c r="H477">
        <f>IFERROR(__xludf.DUMMYFUNCTION("FILTER('WholeNMJData-CalcPT-Thresholds'!C:C,'WholeNMJData-CalcPT-Thresholds'!$B:$B=$A477)"),104.10667)</f>
        <v>104.10667</v>
      </c>
    </row>
    <row r="478">
      <c r="A478" s="3" t="s">
        <v>1062</v>
      </c>
      <c r="B478" s="3" t="s">
        <v>1054</v>
      </c>
      <c r="C478" s="2">
        <v>36.0</v>
      </c>
      <c r="D478" s="2">
        <v>3725.9503</v>
      </c>
      <c r="E478" s="2">
        <v>0.731932495181</v>
      </c>
      <c r="F478">
        <f>IFERROR(__xludf.DUMMYFUNCTION("FILTER('WholeNMJData-CalcPT-Thresholds'!D:D,'WholeNMJData-CalcPT-Thresholds'!B:B=A478)"),352.49044)</f>
        <v>352.49044</v>
      </c>
      <c r="G478">
        <f t="shared" si="1"/>
        <v>10.57035845</v>
      </c>
      <c r="H478">
        <f>IFERROR(__xludf.DUMMYFUNCTION("FILTER('WholeNMJData-CalcPT-Thresholds'!C:C,'WholeNMJData-CalcPT-Thresholds'!$B:$B=$A478)"),104.10667)</f>
        <v>104.10667</v>
      </c>
    </row>
    <row r="479">
      <c r="A479" s="3" t="s">
        <v>1062</v>
      </c>
      <c r="B479" s="3" t="s">
        <v>1054</v>
      </c>
      <c r="C479" s="2">
        <v>32.0</v>
      </c>
      <c r="D479" s="2">
        <v>3802.8248375</v>
      </c>
      <c r="E479" s="2">
        <v>0.784888189055</v>
      </c>
      <c r="F479">
        <f>IFERROR(__xludf.DUMMYFUNCTION("FILTER('WholeNMJData-CalcPT-Thresholds'!D:D,'WholeNMJData-CalcPT-Thresholds'!B:B=A479)"),352.49044)</f>
        <v>352.49044</v>
      </c>
      <c r="G479">
        <f t="shared" si="1"/>
        <v>10.78844816</v>
      </c>
      <c r="H479">
        <f>IFERROR(__xludf.DUMMYFUNCTION("FILTER('WholeNMJData-CalcPT-Thresholds'!C:C,'WholeNMJData-CalcPT-Thresholds'!$B:$B=$A479)"),104.10667)</f>
        <v>104.10667</v>
      </c>
    </row>
    <row r="480">
      <c r="A480" s="3" t="s">
        <v>1062</v>
      </c>
      <c r="B480" s="3" t="s">
        <v>1054</v>
      </c>
      <c r="C480" s="2">
        <v>72.0</v>
      </c>
      <c r="D480" s="2">
        <v>4959.97657222</v>
      </c>
      <c r="E480" s="2">
        <v>0.82299283889</v>
      </c>
      <c r="F480">
        <f>IFERROR(__xludf.DUMMYFUNCTION("FILTER('WholeNMJData-CalcPT-Thresholds'!D:D,'WholeNMJData-CalcPT-Thresholds'!B:B=A480)"),352.49044)</f>
        <v>352.49044</v>
      </c>
      <c r="G480">
        <f t="shared" si="1"/>
        <v>14.07123714</v>
      </c>
      <c r="H480">
        <f>IFERROR(__xludf.DUMMYFUNCTION("FILTER('WholeNMJData-CalcPT-Thresholds'!C:C,'WholeNMJData-CalcPT-Thresholds'!$B:$B=$A480)"),104.10667)</f>
        <v>104.10667</v>
      </c>
    </row>
    <row r="481">
      <c r="A481" s="3" t="s">
        <v>1062</v>
      </c>
      <c r="B481" s="3" t="s">
        <v>1054</v>
      </c>
      <c r="C481" s="2">
        <v>36.0</v>
      </c>
      <c r="D481" s="2">
        <v>4505.40672222</v>
      </c>
      <c r="E481" s="2">
        <v>1.45714740195</v>
      </c>
      <c r="F481">
        <f>IFERROR(__xludf.DUMMYFUNCTION("FILTER('WholeNMJData-CalcPT-Thresholds'!D:D,'WholeNMJData-CalcPT-Thresholds'!B:B=A481)"),352.49044)</f>
        <v>352.49044</v>
      </c>
      <c r="G481">
        <f t="shared" si="1"/>
        <v>12.78164231</v>
      </c>
      <c r="H481">
        <f>IFERROR(__xludf.DUMMYFUNCTION("FILTER('WholeNMJData-CalcPT-Thresholds'!C:C,'WholeNMJData-CalcPT-Thresholds'!$B:$B=$A481)"),104.10667)</f>
        <v>104.10667</v>
      </c>
    </row>
    <row r="482">
      <c r="A482" s="3" t="s">
        <v>1062</v>
      </c>
      <c r="B482" s="3" t="s">
        <v>1054</v>
      </c>
      <c r="C482" s="2">
        <v>44.0</v>
      </c>
      <c r="D482" s="2">
        <v>5465.81172727</v>
      </c>
      <c r="E482" s="2">
        <v>0.622290845297</v>
      </c>
      <c r="F482">
        <f>IFERROR(__xludf.DUMMYFUNCTION("FILTER('WholeNMJData-CalcPT-Thresholds'!D:D,'WholeNMJData-CalcPT-Thresholds'!B:B=A482)"),352.49044)</f>
        <v>352.49044</v>
      </c>
      <c r="G482">
        <f t="shared" si="1"/>
        <v>15.50626941</v>
      </c>
      <c r="H482">
        <f>IFERROR(__xludf.DUMMYFUNCTION("FILTER('WholeNMJData-CalcPT-Thresholds'!C:C,'WholeNMJData-CalcPT-Thresholds'!$B:$B=$A482)"),104.10667)</f>
        <v>104.10667</v>
      </c>
    </row>
    <row r="483">
      <c r="A483" s="3" t="s">
        <v>1062</v>
      </c>
      <c r="B483" s="3" t="s">
        <v>1054</v>
      </c>
      <c r="C483" s="2">
        <v>76.0</v>
      </c>
      <c r="D483" s="2">
        <v>10947.5490053</v>
      </c>
      <c r="E483" s="2">
        <v>1.24144139418</v>
      </c>
      <c r="F483">
        <f>IFERROR(__xludf.DUMMYFUNCTION("FILTER('WholeNMJData-CalcPT-Thresholds'!D:D,'WholeNMJData-CalcPT-Thresholds'!B:B=A483)"),352.49044)</f>
        <v>352.49044</v>
      </c>
      <c r="G483">
        <f t="shared" si="1"/>
        <v>31.05771891</v>
      </c>
      <c r="H483">
        <f>IFERROR(__xludf.DUMMYFUNCTION("FILTER('WholeNMJData-CalcPT-Thresholds'!C:C,'WholeNMJData-CalcPT-Thresholds'!$B:$B=$A483)"),104.10667)</f>
        <v>104.10667</v>
      </c>
    </row>
    <row r="484">
      <c r="A484" s="3" t="s">
        <v>1062</v>
      </c>
      <c r="B484" s="3" t="s">
        <v>1054</v>
      </c>
      <c r="C484" s="2">
        <v>24.0</v>
      </c>
      <c r="D484" s="2">
        <v>3538.86151667</v>
      </c>
      <c r="E484" s="2">
        <v>0.546273170311</v>
      </c>
      <c r="F484">
        <f>IFERROR(__xludf.DUMMYFUNCTION("FILTER('WholeNMJData-CalcPT-Thresholds'!D:D,'WholeNMJData-CalcPT-Thresholds'!B:B=A484)"),352.49044)</f>
        <v>352.49044</v>
      </c>
      <c r="G484">
        <f t="shared" si="1"/>
        <v>10.03959573</v>
      </c>
      <c r="H484">
        <f>IFERROR(__xludf.DUMMYFUNCTION("FILTER('WholeNMJData-CalcPT-Thresholds'!C:C,'WholeNMJData-CalcPT-Thresholds'!$B:$B=$A484)"),104.10667)</f>
        <v>104.10667</v>
      </c>
    </row>
    <row r="485">
      <c r="A485" s="3" t="s">
        <v>1062</v>
      </c>
      <c r="B485" s="3" t="s">
        <v>1054</v>
      </c>
      <c r="C485" s="2">
        <v>16.0</v>
      </c>
      <c r="D485" s="2">
        <v>3820.13475</v>
      </c>
      <c r="E485" s="2">
        <v>0.383229753872</v>
      </c>
      <c r="F485">
        <f>IFERROR(__xludf.DUMMYFUNCTION("FILTER('WholeNMJData-CalcPT-Thresholds'!D:D,'WholeNMJData-CalcPT-Thresholds'!B:B=A485)"),352.49044)</f>
        <v>352.49044</v>
      </c>
      <c r="G485">
        <f t="shared" si="1"/>
        <v>10.83755562</v>
      </c>
      <c r="H485">
        <f>IFERROR(__xludf.DUMMYFUNCTION("FILTER('WholeNMJData-CalcPT-Thresholds'!C:C,'WholeNMJData-CalcPT-Thresholds'!$B:$B=$A485)"),104.10667)</f>
        <v>104.10667</v>
      </c>
    </row>
    <row r="486">
      <c r="A486" s="3" t="s">
        <v>1062</v>
      </c>
      <c r="B486" s="3" t="s">
        <v>1054</v>
      </c>
      <c r="C486" s="2">
        <v>88.0</v>
      </c>
      <c r="D486" s="2">
        <v>7054.40132727</v>
      </c>
      <c r="E486" s="2">
        <v>1.01875014854</v>
      </c>
      <c r="F486">
        <f>IFERROR(__xludf.DUMMYFUNCTION("FILTER('WholeNMJData-CalcPT-Thresholds'!D:D,'WholeNMJData-CalcPT-Thresholds'!B:B=A486)"),352.49044)</f>
        <v>352.49044</v>
      </c>
      <c r="G486">
        <f t="shared" si="1"/>
        <v>20.0130288</v>
      </c>
      <c r="H486">
        <f>IFERROR(__xludf.DUMMYFUNCTION("FILTER('WholeNMJData-CalcPT-Thresholds'!C:C,'WholeNMJData-CalcPT-Thresholds'!$B:$B=$A486)"),104.10667)</f>
        <v>104.10667</v>
      </c>
    </row>
    <row r="487">
      <c r="A487" s="3" t="s">
        <v>1062</v>
      </c>
      <c r="B487" s="3" t="s">
        <v>1054</v>
      </c>
      <c r="C487" s="2">
        <v>24.0</v>
      </c>
      <c r="D487" s="2">
        <v>3785.19186667</v>
      </c>
      <c r="E487" s="2">
        <v>1.00449637269</v>
      </c>
      <c r="F487">
        <f>IFERROR(__xludf.DUMMYFUNCTION("FILTER('WholeNMJData-CalcPT-Thresholds'!D:D,'WholeNMJData-CalcPT-Thresholds'!B:B=A487)"),352.49044)</f>
        <v>352.49044</v>
      </c>
      <c r="G487">
        <f t="shared" si="1"/>
        <v>10.73842419</v>
      </c>
      <c r="H487">
        <f>IFERROR(__xludf.DUMMYFUNCTION("FILTER('WholeNMJData-CalcPT-Thresholds'!C:C,'WholeNMJData-CalcPT-Thresholds'!$B:$B=$A487)"),104.10667)</f>
        <v>104.10667</v>
      </c>
    </row>
    <row r="488">
      <c r="A488" s="3" t="s">
        <v>1062</v>
      </c>
      <c r="B488" s="3" t="s">
        <v>1054</v>
      </c>
      <c r="C488" s="2">
        <v>360.0</v>
      </c>
      <c r="D488" s="2">
        <v>6365.33699667</v>
      </c>
      <c r="E488" s="2">
        <v>1.42017351237</v>
      </c>
      <c r="F488">
        <f>IFERROR(__xludf.DUMMYFUNCTION("FILTER('WholeNMJData-CalcPT-Thresholds'!D:D,'WholeNMJData-CalcPT-Thresholds'!B:B=A488)"),352.49044)</f>
        <v>352.49044</v>
      </c>
      <c r="G488">
        <f t="shared" si="1"/>
        <v>18.05818336</v>
      </c>
      <c r="H488">
        <f>IFERROR(__xludf.DUMMYFUNCTION("FILTER('WholeNMJData-CalcPT-Thresholds'!C:C,'WholeNMJData-CalcPT-Thresholds'!$B:$B=$A488)"),104.10667)</f>
        <v>104.10667</v>
      </c>
    </row>
    <row r="489">
      <c r="A489" s="3" t="s">
        <v>1062</v>
      </c>
      <c r="B489" s="3" t="s">
        <v>1054</v>
      </c>
      <c r="C489" s="2">
        <v>28.0</v>
      </c>
      <c r="D489" s="2">
        <v>2919.0295</v>
      </c>
      <c r="E489" s="2">
        <v>0.711333098895</v>
      </c>
      <c r="F489">
        <f>IFERROR(__xludf.DUMMYFUNCTION("FILTER('WholeNMJData-CalcPT-Thresholds'!D:D,'WholeNMJData-CalcPT-Thresholds'!B:B=A489)"),352.49044)</f>
        <v>352.49044</v>
      </c>
      <c r="G489">
        <f t="shared" si="1"/>
        <v>8.281159342</v>
      </c>
      <c r="H489">
        <f>IFERROR(__xludf.DUMMYFUNCTION("FILTER('WholeNMJData-CalcPT-Thresholds'!C:C,'WholeNMJData-CalcPT-Thresholds'!$B:$B=$A489)"),104.10667)</f>
        <v>104.10667</v>
      </c>
    </row>
    <row r="490">
      <c r="A490" s="3" t="s">
        <v>1062</v>
      </c>
      <c r="B490" s="3" t="s">
        <v>1054</v>
      </c>
      <c r="C490" s="2">
        <v>48.0</v>
      </c>
      <c r="D490" s="2">
        <v>2936.4792</v>
      </c>
      <c r="E490" s="2">
        <v>0.604156501432</v>
      </c>
      <c r="F490">
        <f>IFERROR(__xludf.DUMMYFUNCTION("FILTER('WholeNMJData-CalcPT-Thresholds'!D:D,'WholeNMJData-CalcPT-Thresholds'!B:B=A490)"),352.49044)</f>
        <v>352.49044</v>
      </c>
      <c r="G490">
        <f t="shared" si="1"/>
        <v>8.330663379</v>
      </c>
      <c r="H490">
        <f>IFERROR(__xludf.DUMMYFUNCTION("FILTER('WholeNMJData-CalcPT-Thresholds'!C:C,'WholeNMJData-CalcPT-Thresholds'!$B:$B=$A490)"),104.10667)</f>
        <v>104.10667</v>
      </c>
    </row>
    <row r="491">
      <c r="A491" s="3" t="s">
        <v>1062</v>
      </c>
      <c r="B491" s="3" t="s">
        <v>1054</v>
      </c>
      <c r="C491" s="2">
        <v>40.0</v>
      </c>
      <c r="D491" s="2">
        <v>4751.89828</v>
      </c>
      <c r="E491" s="2">
        <v>0.795049320795</v>
      </c>
      <c r="F491">
        <f>IFERROR(__xludf.DUMMYFUNCTION("FILTER('WholeNMJData-CalcPT-Thresholds'!D:D,'WholeNMJData-CalcPT-Thresholds'!B:B=A491)"),352.49044)</f>
        <v>352.49044</v>
      </c>
      <c r="G491">
        <f t="shared" si="1"/>
        <v>13.48092811</v>
      </c>
      <c r="H491">
        <f>IFERROR(__xludf.DUMMYFUNCTION("FILTER('WholeNMJData-CalcPT-Thresholds'!C:C,'WholeNMJData-CalcPT-Thresholds'!$B:$B=$A491)"),104.10667)</f>
        <v>104.10667</v>
      </c>
    </row>
    <row r="492">
      <c r="A492" s="3" t="s">
        <v>1062</v>
      </c>
      <c r="B492" s="3" t="s">
        <v>1054</v>
      </c>
      <c r="C492" s="2">
        <v>28.0</v>
      </c>
      <c r="D492" s="2">
        <v>5310.87248571</v>
      </c>
      <c r="E492" s="2">
        <v>0.505224613699</v>
      </c>
      <c r="F492">
        <f>IFERROR(__xludf.DUMMYFUNCTION("FILTER('WholeNMJData-CalcPT-Thresholds'!D:D,'WholeNMJData-CalcPT-Thresholds'!B:B=A492)"),352.49044)</f>
        <v>352.49044</v>
      </c>
      <c r="G492">
        <f t="shared" si="1"/>
        <v>15.06671354</v>
      </c>
      <c r="H492">
        <f>IFERROR(__xludf.DUMMYFUNCTION("FILTER('WholeNMJData-CalcPT-Thresholds'!C:C,'WholeNMJData-CalcPT-Thresholds'!$B:$B=$A492)"),104.10667)</f>
        <v>104.10667</v>
      </c>
    </row>
    <row r="493">
      <c r="A493" s="3" t="s">
        <v>1062</v>
      </c>
      <c r="B493" s="3" t="s">
        <v>1054</v>
      </c>
      <c r="C493" s="2">
        <v>52.0</v>
      </c>
      <c r="D493" s="2">
        <v>4721.54435385</v>
      </c>
      <c r="E493" s="2">
        <v>1.04851159472</v>
      </c>
      <c r="F493">
        <f>IFERROR(__xludf.DUMMYFUNCTION("FILTER('WholeNMJData-CalcPT-Thresholds'!D:D,'WholeNMJData-CalcPT-Thresholds'!B:B=A493)"),352.49044)</f>
        <v>352.49044</v>
      </c>
      <c r="G493">
        <f t="shared" si="1"/>
        <v>13.39481534</v>
      </c>
      <c r="H493">
        <f>IFERROR(__xludf.DUMMYFUNCTION("FILTER('WholeNMJData-CalcPT-Thresholds'!C:C,'WholeNMJData-CalcPT-Thresholds'!$B:$B=$A493)"),104.10667)</f>
        <v>104.10667</v>
      </c>
    </row>
    <row r="494">
      <c r="A494" s="3" t="s">
        <v>1062</v>
      </c>
      <c r="B494" s="3" t="s">
        <v>1054</v>
      </c>
      <c r="C494" s="2">
        <v>20.0</v>
      </c>
      <c r="D494" s="2">
        <v>4740.29018</v>
      </c>
      <c r="E494" s="2">
        <v>0.42964979414</v>
      </c>
      <c r="F494">
        <f>IFERROR(__xludf.DUMMYFUNCTION("FILTER('WholeNMJData-CalcPT-Thresholds'!D:D,'WholeNMJData-CalcPT-Thresholds'!B:B=A494)"),352.49044)</f>
        <v>352.49044</v>
      </c>
      <c r="G494">
        <f t="shared" si="1"/>
        <v>13.44799643</v>
      </c>
      <c r="H494">
        <f>IFERROR(__xludf.DUMMYFUNCTION("FILTER('WholeNMJData-CalcPT-Thresholds'!C:C,'WholeNMJData-CalcPT-Thresholds'!$B:$B=$A494)"),104.10667)</f>
        <v>104.10667</v>
      </c>
    </row>
    <row r="495">
      <c r="A495" s="3" t="s">
        <v>1062</v>
      </c>
      <c r="B495" s="3" t="s">
        <v>1054</v>
      </c>
      <c r="C495" s="2">
        <v>24.0</v>
      </c>
      <c r="D495" s="2">
        <v>3660.56668333</v>
      </c>
      <c r="E495" s="2">
        <v>0.567461783843</v>
      </c>
      <c r="F495">
        <f>IFERROR(__xludf.DUMMYFUNCTION("FILTER('WholeNMJData-CalcPT-Thresholds'!D:D,'WholeNMJData-CalcPT-Thresholds'!B:B=A495)"),352.49044)</f>
        <v>352.49044</v>
      </c>
      <c r="G495">
        <f t="shared" si="1"/>
        <v>10.38486798</v>
      </c>
      <c r="H495">
        <f>IFERROR(__xludf.DUMMYFUNCTION("FILTER('WholeNMJData-CalcPT-Thresholds'!C:C,'WholeNMJData-CalcPT-Thresholds'!$B:$B=$A495)"),104.10667)</f>
        <v>104.10667</v>
      </c>
    </row>
    <row r="496">
      <c r="A496" s="3" t="s">
        <v>1062</v>
      </c>
      <c r="B496" s="3" t="s">
        <v>1054</v>
      </c>
      <c r="C496" s="2">
        <v>28.0</v>
      </c>
      <c r="D496" s="2">
        <v>6059.80145714</v>
      </c>
      <c r="E496" s="2">
        <v>0.771288503931</v>
      </c>
      <c r="F496">
        <f>IFERROR(__xludf.DUMMYFUNCTION("FILTER('WholeNMJData-CalcPT-Thresholds'!D:D,'WholeNMJData-CalcPT-Thresholds'!B:B=A496)"),352.49044)</f>
        <v>352.49044</v>
      </c>
      <c r="G496">
        <f t="shared" si="1"/>
        <v>17.19139236</v>
      </c>
      <c r="H496">
        <f>IFERROR(__xludf.DUMMYFUNCTION("FILTER('WholeNMJData-CalcPT-Thresholds'!C:C,'WholeNMJData-CalcPT-Thresholds'!$B:$B=$A496)"),104.10667)</f>
        <v>104.10667</v>
      </c>
    </row>
    <row r="497">
      <c r="A497" s="3" t="s">
        <v>1062</v>
      </c>
      <c r="B497" s="3" t="s">
        <v>1054</v>
      </c>
      <c r="C497" s="2">
        <v>16.0</v>
      </c>
      <c r="D497" s="2">
        <v>4430.167325</v>
      </c>
      <c r="E497" s="2">
        <v>0.727657233579</v>
      </c>
      <c r="F497">
        <f>IFERROR(__xludf.DUMMYFUNCTION("FILTER('WholeNMJData-CalcPT-Thresholds'!D:D,'WholeNMJData-CalcPT-Thresholds'!B:B=A497)"),352.49044)</f>
        <v>352.49044</v>
      </c>
      <c r="G497">
        <f t="shared" si="1"/>
        <v>12.56819142</v>
      </c>
      <c r="H497">
        <f>IFERROR(__xludf.DUMMYFUNCTION("FILTER('WholeNMJData-CalcPT-Thresholds'!C:C,'WholeNMJData-CalcPT-Thresholds'!$B:$B=$A497)"),104.10667)</f>
        <v>104.10667</v>
      </c>
    </row>
    <row r="498">
      <c r="A498" s="3" t="s">
        <v>1062</v>
      </c>
      <c r="B498" s="3" t="s">
        <v>1054</v>
      </c>
      <c r="C498" s="2">
        <v>40.0</v>
      </c>
      <c r="D498" s="2">
        <v>4316.27138</v>
      </c>
      <c r="E498" s="2">
        <v>0.925113703115</v>
      </c>
      <c r="F498">
        <f>IFERROR(__xludf.DUMMYFUNCTION("FILTER('WholeNMJData-CalcPT-Thresholds'!D:D,'WholeNMJData-CalcPT-Thresholds'!B:B=A498)"),352.49044)</f>
        <v>352.49044</v>
      </c>
      <c r="G498">
        <f t="shared" si="1"/>
        <v>12.2450736</v>
      </c>
      <c r="H498">
        <f>IFERROR(__xludf.DUMMYFUNCTION("FILTER('WholeNMJData-CalcPT-Thresholds'!C:C,'WholeNMJData-CalcPT-Thresholds'!$B:$B=$A498)"),104.10667)</f>
        <v>104.10667</v>
      </c>
    </row>
    <row r="499">
      <c r="A499" s="3" t="s">
        <v>1062</v>
      </c>
      <c r="B499" s="3" t="s">
        <v>1054</v>
      </c>
      <c r="C499" s="2">
        <v>328.0</v>
      </c>
      <c r="D499" s="2">
        <v>14026.608678</v>
      </c>
      <c r="E499" s="2">
        <v>0.988113343583</v>
      </c>
      <c r="F499">
        <f>IFERROR(__xludf.DUMMYFUNCTION("FILTER('WholeNMJData-CalcPT-Thresholds'!D:D,'WholeNMJData-CalcPT-Thresholds'!B:B=A499)"),352.49044)</f>
        <v>352.49044</v>
      </c>
      <c r="G499">
        <f t="shared" si="1"/>
        <v>39.79287687</v>
      </c>
      <c r="H499">
        <f>IFERROR(__xludf.DUMMYFUNCTION("FILTER('WholeNMJData-CalcPT-Thresholds'!C:C,'WholeNMJData-CalcPT-Thresholds'!$B:$B=$A499)"),104.10667)</f>
        <v>104.10667</v>
      </c>
    </row>
    <row r="500">
      <c r="A500" s="3" t="s">
        <v>1062</v>
      </c>
      <c r="B500" s="3" t="s">
        <v>1054</v>
      </c>
      <c r="C500" s="2">
        <v>16.0</v>
      </c>
      <c r="D500" s="2">
        <v>3283.1358</v>
      </c>
      <c r="E500" s="2">
        <v>0.217776096864</v>
      </c>
      <c r="F500">
        <f>IFERROR(__xludf.DUMMYFUNCTION("FILTER('WholeNMJData-CalcPT-Thresholds'!D:D,'WholeNMJData-CalcPT-Thresholds'!B:B=A500)"),352.49044)</f>
        <v>352.49044</v>
      </c>
      <c r="G500">
        <f t="shared" si="1"/>
        <v>9.31411303</v>
      </c>
      <c r="H500">
        <f>IFERROR(__xludf.DUMMYFUNCTION("FILTER('WholeNMJData-CalcPT-Thresholds'!C:C,'WholeNMJData-CalcPT-Thresholds'!$B:$B=$A500)"),104.10667)</f>
        <v>104.10667</v>
      </c>
    </row>
    <row r="501">
      <c r="A501" s="3" t="s">
        <v>1062</v>
      </c>
      <c r="B501" s="3" t="s">
        <v>1054</v>
      </c>
      <c r="C501" s="2">
        <v>60.0</v>
      </c>
      <c r="D501" s="2">
        <v>7439.82428667</v>
      </c>
      <c r="E501" s="2">
        <v>0.781854500304</v>
      </c>
      <c r="F501">
        <f>IFERROR(__xludf.DUMMYFUNCTION("FILTER('WholeNMJData-CalcPT-Thresholds'!D:D,'WholeNMJData-CalcPT-Thresholds'!B:B=A501)"),352.49044)</f>
        <v>352.49044</v>
      </c>
      <c r="G501">
        <f t="shared" si="1"/>
        <v>21.10645692</v>
      </c>
      <c r="H501">
        <f>IFERROR(__xludf.DUMMYFUNCTION("FILTER('WholeNMJData-CalcPT-Thresholds'!C:C,'WholeNMJData-CalcPT-Thresholds'!$B:$B=$A501)"),104.10667)</f>
        <v>104.10667</v>
      </c>
    </row>
    <row r="502">
      <c r="A502" s="3" t="s">
        <v>1062</v>
      </c>
      <c r="B502" s="3" t="s">
        <v>1054</v>
      </c>
      <c r="C502" s="2">
        <v>28.0</v>
      </c>
      <c r="D502" s="2">
        <v>3262.1251</v>
      </c>
      <c r="E502" s="2">
        <v>0.270271088009</v>
      </c>
      <c r="F502">
        <f>IFERROR(__xludf.DUMMYFUNCTION("FILTER('WholeNMJData-CalcPT-Thresholds'!D:D,'WholeNMJData-CalcPT-Thresholds'!B:B=A502)"),352.49044)</f>
        <v>352.49044</v>
      </c>
      <c r="G502">
        <f t="shared" si="1"/>
        <v>9.25450659</v>
      </c>
      <c r="H502">
        <f>IFERROR(__xludf.DUMMYFUNCTION("FILTER('WholeNMJData-CalcPT-Thresholds'!C:C,'WholeNMJData-CalcPT-Thresholds'!$B:$B=$A502)"),104.10667)</f>
        <v>104.10667</v>
      </c>
    </row>
    <row r="503">
      <c r="A503" s="3" t="s">
        <v>1062</v>
      </c>
      <c r="B503" s="3" t="s">
        <v>1054</v>
      </c>
      <c r="C503" s="2">
        <v>16.0</v>
      </c>
      <c r="D503" s="2">
        <v>4346.14485</v>
      </c>
      <c r="E503" s="2">
        <v>0.670768140643</v>
      </c>
      <c r="F503">
        <f>IFERROR(__xludf.DUMMYFUNCTION("FILTER('WholeNMJData-CalcPT-Thresholds'!D:D,'WholeNMJData-CalcPT-Thresholds'!B:B=A503)"),352.49044)</f>
        <v>352.49044</v>
      </c>
      <c r="G503">
        <f t="shared" si="1"/>
        <v>12.32982333</v>
      </c>
      <c r="H503">
        <f>IFERROR(__xludf.DUMMYFUNCTION("FILTER('WholeNMJData-CalcPT-Thresholds'!C:C,'WholeNMJData-CalcPT-Thresholds'!$B:$B=$A503)"),104.10667)</f>
        <v>104.10667</v>
      </c>
    </row>
    <row r="504">
      <c r="A504" s="3" t="s">
        <v>1062</v>
      </c>
      <c r="B504" s="3" t="s">
        <v>1054</v>
      </c>
      <c r="C504" s="2">
        <v>40.0</v>
      </c>
      <c r="D504" s="2">
        <v>3318.62657</v>
      </c>
      <c r="E504" s="2">
        <v>0.626062395445</v>
      </c>
      <c r="F504">
        <f>IFERROR(__xludf.DUMMYFUNCTION("FILTER('WholeNMJData-CalcPT-Thresholds'!D:D,'WholeNMJData-CalcPT-Thresholds'!B:B=A504)"),352.49044)</f>
        <v>352.49044</v>
      </c>
      <c r="G504">
        <f t="shared" si="1"/>
        <v>9.414798796</v>
      </c>
      <c r="H504">
        <f>IFERROR(__xludf.DUMMYFUNCTION("FILTER('WholeNMJData-CalcPT-Thresholds'!C:C,'WholeNMJData-CalcPT-Thresholds'!$B:$B=$A504)"),104.10667)</f>
        <v>104.10667</v>
      </c>
    </row>
    <row r="505">
      <c r="A505" s="3" t="s">
        <v>1062</v>
      </c>
      <c r="B505" s="3" t="s">
        <v>1054</v>
      </c>
      <c r="C505" s="2">
        <v>28.0</v>
      </c>
      <c r="D505" s="2">
        <v>3266.01071429</v>
      </c>
      <c r="E505" s="2">
        <v>0.677823220333</v>
      </c>
      <c r="F505">
        <f>IFERROR(__xludf.DUMMYFUNCTION("FILTER('WholeNMJData-CalcPT-Thresholds'!D:D,'WholeNMJData-CalcPT-Thresholds'!B:B=A505)"),352.49044)</f>
        <v>352.49044</v>
      </c>
      <c r="G505">
        <f t="shared" si="1"/>
        <v>9.265529909</v>
      </c>
      <c r="H505">
        <f>IFERROR(__xludf.DUMMYFUNCTION("FILTER('WholeNMJData-CalcPT-Thresholds'!C:C,'WholeNMJData-CalcPT-Thresholds'!$B:$B=$A505)"),104.10667)</f>
        <v>104.10667</v>
      </c>
    </row>
    <row r="506">
      <c r="A506" s="3" t="s">
        <v>1062</v>
      </c>
      <c r="B506" s="3" t="s">
        <v>1054</v>
      </c>
      <c r="C506" s="2">
        <v>16.0</v>
      </c>
      <c r="D506" s="2">
        <v>5030.026175</v>
      </c>
      <c r="E506" s="2">
        <v>0.440562697469</v>
      </c>
      <c r="F506">
        <f>IFERROR(__xludf.DUMMYFUNCTION("FILTER('WholeNMJData-CalcPT-Thresholds'!D:D,'WholeNMJData-CalcPT-Thresholds'!B:B=A506)"),352.49044)</f>
        <v>352.49044</v>
      </c>
      <c r="G506">
        <f t="shared" si="1"/>
        <v>14.26996481</v>
      </c>
      <c r="H506">
        <f>IFERROR(__xludf.DUMMYFUNCTION("FILTER('WholeNMJData-CalcPT-Thresholds'!C:C,'WholeNMJData-CalcPT-Thresholds'!$B:$B=$A506)"),104.10667)</f>
        <v>104.10667</v>
      </c>
    </row>
    <row r="507">
      <c r="A507" s="3" t="s">
        <v>1062</v>
      </c>
      <c r="B507" s="3" t="s">
        <v>1054</v>
      </c>
      <c r="C507" s="2">
        <v>28.0</v>
      </c>
      <c r="D507" s="2">
        <v>3869.6261</v>
      </c>
      <c r="E507" s="2">
        <v>0.739460461051</v>
      </c>
      <c r="F507">
        <f>IFERROR(__xludf.DUMMYFUNCTION("FILTER('WholeNMJData-CalcPT-Thresholds'!D:D,'WholeNMJData-CalcPT-Thresholds'!B:B=A507)"),352.49044)</f>
        <v>352.49044</v>
      </c>
      <c r="G507">
        <f t="shared" si="1"/>
        <v>10.97796042</v>
      </c>
      <c r="H507">
        <f>IFERROR(__xludf.DUMMYFUNCTION("FILTER('WholeNMJData-CalcPT-Thresholds'!C:C,'WholeNMJData-CalcPT-Thresholds'!$B:$B=$A507)"),104.10667)</f>
        <v>104.10667</v>
      </c>
    </row>
    <row r="508">
      <c r="A508" s="3" t="s">
        <v>1062</v>
      </c>
      <c r="B508" s="3" t="s">
        <v>1054</v>
      </c>
      <c r="C508" s="2">
        <v>28.0</v>
      </c>
      <c r="D508" s="2">
        <v>6080.11091429</v>
      </c>
      <c r="E508" s="2">
        <v>0.56243645029</v>
      </c>
      <c r="F508">
        <f>IFERROR(__xludf.DUMMYFUNCTION("FILTER('WholeNMJData-CalcPT-Thresholds'!D:D,'WholeNMJData-CalcPT-Thresholds'!B:B=A508)"),352.49044)</f>
        <v>352.49044</v>
      </c>
      <c r="G508">
        <f t="shared" si="1"/>
        <v>17.2490094</v>
      </c>
      <c r="H508">
        <f>IFERROR(__xludf.DUMMYFUNCTION("FILTER('WholeNMJData-CalcPT-Thresholds'!C:C,'WholeNMJData-CalcPT-Thresholds'!$B:$B=$A508)"),104.10667)</f>
        <v>104.10667</v>
      </c>
    </row>
    <row r="509">
      <c r="A509" s="3" t="s">
        <v>1062</v>
      </c>
      <c r="B509" s="3" t="s">
        <v>1054</v>
      </c>
      <c r="C509" s="2">
        <v>64.0</v>
      </c>
      <c r="D509" s="2">
        <v>4089.25674375</v>
      </c>
      <c r="E509" s="2">
        <v>0.981540595644</v>
      </c>
      <c r="F509">
        <f>IFERROR(__xludf.DUMMYFUNCTION("FILTER('WholeNMJData-CalcPT-Thresholds'!D:D,'WholeNMJData-CalcPT-Thresholds'!B:B=A509)"),352.49044)</f>
        <v>352.49044</v>
      </c>
      <c r="G509">
        <f t="shared" si="1"/>
        <v>11.60104298</v>
      </c>
      <c r="H509">
        <f>IFERROR(__xludf.DUMMYFUNCTION("FILTER('WholeNMJData-CalcPT-Thresholds'!C:C,'WholeNMJData-CalcPT-Thresholds'!$B:$B=$A509)"),104.10667)</f>
        <v>104.10667</v>
      </c>
    </row>
    <row r="510">
      <c r="A510" s="3" t="s">
        <v>1062</v>
      </c>
      <c r="B510" s="3" t="s">
        <v>1054</v>
      </c>
      <c r="C510" s="2">
        <v>16.0</v>
      </c>
      <c r="D510" s="2">
        <v>4163.50805</v>
      </c>
      <c r="E510" s="2">
        <v>0.255764102582</v>
      </c>
      <c r="F510">
        <f>IFERROR(__xludf.DUMMYFUNCTION("FILTER('WholeNMJData-CalcPT-Thresholds'!D:D,'WholeNMJData-CalcPT-Thresholds'!B:B=A510)"),352.49044)</f>
        <v>352.49044</v>
      </c>
      <c r="G510">
        <f t="shared" si="1"/>
        <v>11.81169069</v>
      </c>
      <c r="H510">
        <f>IFERROR(__xludf.DUMMYFUNCTION("FILTER('WholeNMJData-CalcPT-Thresholds'!C:C,'WholeNMJData-CalcPT-Thresholds'!$B:$B=$A510)"),104.10667)</f>
        <v>104.10667</v>
      </c>
    </row>
    <row r="511">
      <c r="A511" s="3" t="s">
        <v>1063</v>
      </c>
      <c r="B511" s="3" t="s">
        <v>1054</v>
      </c>
      <c r="C511" s="2">
        <v>52.0</v>
      </c>
      <c r="D511" s="2">
        <v>5983.34744615</v>
      </c>
      <c r="E511" s="2">
        <v>0.861631126455</v>
      </c>
      <c r="F511">
        <f>IFERROR(__xludf.DUMMYFUNCTION("FILTER('WholeNMJData-CalcPT-Thresholds'!D:D,'WholeNMJData-CalcPT-Thresholds'!B:B=A511)"),426.80622)</f>
        <v>426.80622</v>
      </c>
      <c r="G511">
        <f t="shared" si="1"/>
        <v>14.01888531</v>
      </c>
      <c r="H511">
        <f>IFERROR(__xludf.DUMMYFUNCTION("FILTER('WholeNMJData-CalcPT-Thresholds'!C:C,'WholeNMJData-CalcPT-Thresholds'!$B:$B=$A511)"),24.58667)</f>
        <v>24.58667</v>
      </c>
    </row>
    <row r="512">
      <c r="A512" s="3" t="s">
        <v>1063</v>
      </c>
      <c r="B512" s="3" t="s">
        <v>1054</v>
      </c>
      <c r="C512" s="2">
        <v>24.0</v>
      </c>
      <c r="D512" s="2">
        <v>6421.36831667</v>
      </c>
      <c r="E512" s="2">
        <v>0.933815380818</v>
      </c>
      <c r="F512">
        <f>IFERROR(__xludf.DUMMYFUNCTION("FILTER('WholeNMJData-CalcPT-Thresholds'!D:D,'WholeNMJData-CalcPT-Thresholds'!B:B=A512)"),426.80622)</f>
        <v>426.80622</v>
      </c>
      <c r="G512">
        <f t="shared" si="1"/>
        <v>15.04516105</v>
      </c>
      <c r="H512">
        <f>IFERROR(__xludf.DUMMYFUNCTION("FILTER('WholeNMJData-CalcPT-Thresholds'!C:C,'WholeNMJData-CalcPT-Thresholds'!$B:$B=$A512)"),24.58667)</f>
        <v>24.58667</v>
      </c>
    </row>
    <row r="513">
      <c r="A513" s="3" t="s">
        <v>1063</v>
      </c>
      <c r="B513" s="3" t="s">
        <v>1054</v>
      </c>
      <c r="C513" s="2">
        <v>24.0</v>
      </c>
      <c r="D513" s="2">
        <v>4717.38508333</v>
      </c>
      <c r="E513" s="2">
        <v>0.592627472766</v>
      </c>
      <c r="F513">
        <f>IFERROR(__xludf.DUMMYFUNCTION("FILTER('WholeNMJData-CalcPT-Thresholds'!D:D,'WholeNMJData-CalcPT-Thresholds'!B:B=A513)"),426.80622)</f>
        <v>426.80622</v>
      </c>
      <c r="G513">
        <f t="shared" si="1"/>
        <v>11.05275617</v>
      </c>
      <c r="H513">
        <f>IFERROR(__xludf.DUMMYFUNCTION("FILTER('WholeNMJData-CalcPT-Thresholds'!C:C,'WholeNMJData-CalcPT-Thresholds'!$B:$B=$A513)"),24.58667)</f>
        <v>24.58667</v>
      </c>
    </row>
    <row r="514">
      <c r="A514" s="3" t="s">
        <v>1063</v>
      </c>
      <c r="B514" s="3" t="s">
        <v>1054</v>
      </c>
      <c r="C514" s="2">
        <v>16.0</v>
      </c>
      <c r="D514" s="2">
        <v>4274.05255</v>
      </c>
      <c r="E514" s="2">
        <v>0.374821128486</v>
      </c>
      <c r="F514">
        <f>IFERROR(__xludf.DUMMYFUNCTION("FILTER('WholeNMJData-CalcPT-Thresholds'!D:D,'WholeNMJData-CalcPT-Thresholds'!B:B=A514)"),426.80622)</f>
        <v>426.80622</v>
      </c>
      <c r="G514">
        <f t="shared" si="1"/>
        <v>10.01403529</v>
      </c>
      <c r="H514">
        <f>IFERROR(__xludf.DUMMYFUNCTION("FILTER('WholeNMJData-CalcPT-Thresholds'!C:C,'WholeNMJData-CalcPT-Thresholds'!$B:$B=$A514)"),24.58667)</f>
        <v>24.58667</v>
      </c>
    </row>
    <row r="515">
      <c r="A515" s="3" t="s">
        <v>1063</v>
      </c>
      <c r="B515" s="3" t="s">
        <v>1054</v>
      </c>
      <c r="C515" s="2">
        <v>36.0</v>
      </c>
      <c r="D515" s="2">
        <v>5351.87953333</v>
      </c>
      <c r="E515" s="2">
        <v>0.618232394693</v>
      </c>
      <c r="F515">
        <f>IFERROR(__xludf.DUMMYFUNCTION("FILTER('WholeNMJData-CalcPT-Thresholds'!D:D,'WholeNMJData-CalcPT-Thresholds'!B:B=A515)"),426.80622)</f>
        <v>426.80622</v>
      </c>
      <c r="G515">
        <f t="shared" si="1"/>
        <v>12.5393663</v>
      </c>
      <c r="H515">
        <f>IFERROR(__xludf.DUMMYFUNCTION("FILTER('WholeNMJData-CalcPT-Thresholds'!C:C,'WholeNMJData-CalcPT-Thresholds'!$B:$B=$A515)"),24.58667)</f>
        <v>24.58667</v>
      </c>
    </row>
    <row r="516">
      <c r="A516" s="3" t="s">
        <v>1063</v>
      </c>
      <c r="B516" s="3" t="s">
        <v>1054</v>
      </c>
      <c r="C516" s="2">
        <v>92.0</v>
      </c>
      <c r="D516" s="2">
        <v>7100.84806957</v>
      </c>
      <c r="E516" s="2">
        <v>1.16643484255</v>
      </c>
      <c r="F516">
        <f>IFERROR(__xludf.DUMMYFUNCTION("FILTER('WholeNMJData-CalcPT-Thresholds'!D:D,'WholeNMJData-CalcPT-Thresholds'!B:B=A516)"),426.80622)</f>
        <v>426.80622</v>
      </c>
      <c r="G516">
        <f t="shared" si="1"/>
        <v>16.63717101</v>
      </c>
      <c r="H516">
        <f>IFERROR(__xludf.DUMMYFUNCTION("FILTER('WholeNMJData-CalcPT-Thresholds'!C:C,'WholeNMJData-CalcPT-Thresholds'!$B:$B=$A516)"),24.58667)</f>
        <v>24.58667</v>
      </c>
    </row>
    <row r="517">
      <c r="A517" s="3" t="s">
        <v>1063</v>
      </c>
      <c r="B517" s="3" t="s">
        <v>1054</v>
      </c>
      <c r="C517" s="2">
        <v>16.0</v>
      </c>
      <c r="D517" s="2">
        <v>4222.045725</v>
      </c>
      <c r="E517" s="2">
        <v>0.515019505148</v>
      </c>
      <c r="F517">
        <f>IFERROR(__xludf.DUMMYFUNCTION("FILTER('WholeNMJData-CalcPT-Thresholds'!D:D,'WholeNMJData-CalcPT-Thresholds'!B:B=A517)"),426.80622)</f>
        <v>426.80622</v>
      </c>
      <c r="G517">
        <f t="shared" si="1"/>
        <v>9.892184151</v>
      </c>
      <c r="H517">
        <f>IFERROR(__xludf.DUMMYFUNCTION("FILTER('WholeNMJData-CalcPT-Thresholds'!C:C,'WholeNMJData-CalcPT-Thresholds'!$B:$B=$A517)"),24.58667)</f>
        <v>24.58667</v>
      </c>
    </row>
    <row r="518">
      <c r="A518" s="3" t="s">
        <v>1063</v>
      </c>
      <c r="B518" s="3" t="s">
        <v>1054</v>
      </c>
      <c r="C518" s="2">
        <v>28.0</v>
      </c>
      <c r="D518" s="2">
        <v>6123.47982857</v>
      </c>
      <c r="E518" s="2">
        <v>0.678224606966</v>
      </c>
      <c r="F518">
        <f>IFERROR(__xludf.DUMMYFUNCTION("FILTER('WholeNMJData-CalcPT-Thresholds'!D:D,'WholeNMJData-CalcPT-Thresholds'!B:B=A518)"),426.80622)</f>
        <v>426.80622</v>
      </c>
      <c r="G518">
        <f t="shared" si="1"/>
        <v>14.34721319</v>
      </c>
      <c r="H518">
        <f>IFERROR(__xludf.DUMMYFUNCTION("FILTER('WholeNMJData-CalcPT-Thresholds'!C:C,'WholeNMJData-CalcPT-Thresholds'!$B:$B=$A518)"),24.58667)</f>
        <v>24.58667</v>
      </c>
    </row>
    <row r="519">
      <c r="A519" s="3" t="s">
        <v>1063</v>
      </c>
      <c r="B519" s="3" t="s">
        <v>1054</v>
      </c>
      <c r="C519" s="2">
        <v>16.0</v>
      </c>
      <c r="D519" s="2">
        <v>3427.22915</v>
      </c>
      <c r="E519" s="2">
        <v>0.628440616525</v>
      </c>
      <c r="F519">
        <f>IFERROR(__xludf.DUMMYFUNCTION("FILTER('WholeNMJData-CalcPT-Thresholds'!D:D,'WholeNMJData-CalcPT-Thresholds'!B:B=A519)"),426.80622)</f>
        <v>426.80622</v>
      </c>
      <c r="G519">
        <f t="shared" si="1"/>
        <v>8.029941902</v>
      </c>
      <c r="H519">
        <f>IFERROR(__xludf.DUMMYFUNCTION("FILTER('WholeNMJData-CalcPT-Thresholds'!C:C,'WholeNMJData-CalcPT-Thresholds'!$B:$B=$A519)"),24.58667)</f>
        <v>24.58667</v>
      </c>
    </row>
    <row r="520">
      <c r="A520" s="3" t="s">
        <v>1063</v>
      </c>
      <c r="B520" s="3" t="s">
        <v>1054</v>
      </c>
      <c r="C520" s="2">
        <v>76.0</v>
      </c>
      <c r="D520" s="2">
        <v>6415.01478947</v>
      </c>
      <c r="E520" s="2">
        <v>1.07033355734</v>
      </c>
      <c r="F520">
        <f>IFERROR(__xludf.DUMMYFUNCTION("FILTER('WholeNMJData-CalcPT-Thresholds'!D:D,'WholeNMJData-CalcPT-Thresholds'!B:B=A520)"),426.80622)</f>
        <v>426.80622</v>
      </c>
      <c r="G520">
        <f t="shared" si="1"/>
        <v>15.03027484</v>
      </c>
      <c r="H520">
        <f>IFERROR(__xludf.DUMMYFUNCTION("FILTER('WholeNMJData-CalcPT-Thresholds'!C:C,'WholeNMJData-CalcPT-Thresholds'!$B:$B=$A520)"),24.58667)</f>
        <v>24.58667</v>
      </c>
    </row>
    <row r="521">
      <c r="A521" s="3" t="s">
        <v>1063</v>
      </c>
      <c r="B521" s="3" t="s">
        <v>1054</v>
      </c>
      <c r="C521" s="2">
        <v>20.0</v>
      </c>
      <c r="D521" s="2">
        <v>4232.35826</v>
      </c>
      <c r="E521" s="2">
        <v>0.431095854348</v>
      </c>
      <c r="F521">
        <f>IFERROR(__xludf.DUMMYFUNCTION("FILTER('WholeNMJData-CalcPT-Thresholds'!D:D,'WholeNMJData-CalcPT-Thresholds'!B:B=A521)"),426.80622)</f>
        <v>426.80622</v>
      </c>
      <c r="G521">
        <f t="shared" si="1"/>
        <v>9.916346252</v>
      </c>
      <c r="H521">
        <f>IFERROR(__xludf.DUMMYFUNCTION("FILTER('WholeNMJData-CalcPT-Thresholds'!C:C,'WholeNMJData-CalcPT-Thresholds'!$B:$B=$A521)"),24.58667)</f>
        <v>24.58667</v>
      </c>
    </row>
    <row r="522">
      <c r="A522" s="3" t="s">
        <v>1063</v>
      </c>
      <c r="B522" s="3" t="s">
        <v>1054</v>
      </c>
      <c r="C522" s="2">
        <v>116.0</v>
      </c>
      <c r="D522" s="2">
        <v>8388.78836207</v>
      </c>
      <c r="E522" s="2">
        <v>1.07853026081</v>
      </c>
      <c r="F522">
        <f>IFERROR(__xludf.DUMMYFUNCTION("FILTER('WholeNMJData-CalcPT-Thresholds'!D:D,'WholeNMJData-CalcPT-Thresholds'!B:B=A522)"),426.80622)</f>
        <v>426.80622</v>
      </c>
      <c r="G522">
        <f t="shared" si="1"/>
        <v>19.65479407</v>
      </c>
      <c r="H522">
        <f>IFERROR(__xludf.DUMMYFUNCTION("FILTER('WholeNMJData-CalcPT-Thresholds'!C:C,'WholeNMJData-CalcPT-Thresholds'!$B:$B=$A522)"),24.58667)</f>
        <v>24.58667</v>
      </c>
    </row>
    <row r="523">
      <c r="A523" s="3" t="s">
        <v>1063</v>
      </c>
      <c r="B523" s="3" t="s">
        <v>1054</v>
      </c>
      <c r="C523" s="2">
        <v>20.0</v>
      </c>
      <c r="D523" s="2">
        <v>5250.94756</v>
      </c>
      <c r="E523" s="2">
        <v>0.451776459942</v>
      </c>
      <c r="F523">
        <f>IFERROR(__xludf.DUMMYFUNCTION("FILTER('WholeNMJData-CalcPT-Thresholds'!D:D,'WholeNMJData-CalcPT-Thresholds'!B:B=A523)"),426.80622)</f>
        <v>426.80622</v>
      </c>
      <c r="G523">
        <f t="shared" si="1"/>
        <v>12.30288434</v>
      </c>
      <c r="H523">
        <f>IFERROR(__xludf.DUMMYFUNCTION("FILTER('WholeNMJData-CalcPT-Thresholds'!C:C,'WholeNMJData-CalcPT-Thresholds'!$B:$B=$A523)"),24.58667)</f>
        <v>24.58667</v>
      </c>
    </row>
    <row r="524">
      <c r="A524" s="3" t="s">
        <v>1063</v>
      </c>
      <c r="B524" s="3" t="s">
        <v>1054</v>
      </c>
      <c r="C524" s="2">
        <v>16.0</v>
      </c>
      <c r="D524" s="2">
        <v>5076.116225</v>
      </c>
      <c r="E524" s="2">
        <v>0.60606520096</v>
      </c>
      <c r="F524">
        <f>IFERROR(__xludf.DUMMYFUNCTION("FILTER('WholeNMJData-CalcPT-Thresholds'!D:D,'WholeNMJData-CalcPT-Thresholds'!B:B=A524)"),426.80622)</f>
        <v>426.80622</v>
      </c>
      <c r="G524">
        <f t="shared" si="1"/>
        <v>11.89325738</v>
      </c>
      <c r="H524">
        <f>IFERROR(__xludf.DUMMYFUNCTION("FILTER('WholeNMJData-CalcPT-Thresholds'!C:C,'WholeNMJData-CalcPT-Thresholds'!$B:$B=$A524)"),24.58667)</f>
        <v>24.58667</v>
      </c>
    </row>
    <row r="525">
      <c r="A525" s="3" t="s">
        <v>1063</v>
      </c>
      <c r="B525" s="3" t="s">
        <v>1054</v>
      </c>
      <c r="C525" s="2">
        <v>28.0</v>
      </c>
      <c r="D525" s="2">
        <v>6737.38088571</v>
      </c>
      <c r="E525" s="2">
        <v>0.651553856679</v>
      </c>
      <c r="F525">
        <f>IFERROR(__xludf.DUMMYFUNCTION("FILTER('WholeNMJData-CalcPT-Thresholds'!D:D,'WholeNMJData-CalcPT-Thresholds'!B:B=A525)"),426.80622)</f>
        <v>426.80622</v>
      </c>
      <c r="G525">
        <f t="shared" si="1"/>
        <v>15.78557334</v>
      </c>
      <c r="H525">
        <f>IFERROR(__xludf.DUMMYFUNCTION("FILTER('WholeNMJData-CalcPT-Thresholds'!C:C,'WholeNMJData-CalcPT-Thresholds'!$B:$B=$A525)"),24.58667)</f>
        <v>24.58667</v>
      </c>
    </row>
    <row r="526">
      <c r="A526" s="3" t="s">
        <v>1063</v>
      </c>
      <c r="B526" s="3" t="s">
        <v>1054</v>
      </c>
      <c r="C526" s="2">
        <v>40.0</v>
      </c>
      <c r="D526" s="2">
        <v>7084.7335</v>
      </c>
      <c r="E526" s="2">
        <v>0.846090893892</v>
      </c>
      <c r="F526">
        <f>IFERROR(__xludf.DUMMYFUNCTION("FILTER('WholeNMJData-CalcPT-Thresholds'!D:D,'WholeNMJData-CalcPT-Thresholds'!B:B=A526)"),426.80622)</f>
        <v>426.80622</v>
      </c>
      <c r="G526">
        <f t="shared" si="1"/>
        <v>16.59941484</v>
      </c>
      <c r="H526">
        <f>IFERROR(__xludf.DUMMYFUNCTION("FILTER('WholeNMJData-CalcPT-Thresholds'!C:C,'WholeNMJData-CalcPT-Thresholds'!$B:$B=$A526)"),24.58667)</f>
        <v>24.58667</v>
      </c>
    </row>
    <row r="527">
      <c r="A527" s="3" t="s">
        <v>1063</v>
      </c>
      <c r="B527" s="3" t="s">
        <v>1054</v>
      </c>
      <c r="C527" s="2">
        <v>20.0</v>
      </c>
      <c r="D527" s="2">
        <v>4618.6911</v>
      </c>
      <c r="E527" s="2">
        <v>0.291471191914</v>
      </c>
      <c r="F527">
        <f>IFERROR(__xludf.DUMMYFUNCTION("FILTER('WholeNMJData-CalcPT-Thresholds'!D:D,'WholeNMJData-CalcPT-Thresholds'!B:B=A527)"),426.80622)</f>
        <v>426.80622</v>
      </c>
      <c r="G527">
        <f t="shared" si="1"/>
        <v>10.82151778</v>
      </c>
      <c r="H527">
        <f>IFERROR(__xludf.DUMMYFUNCTION("FILTER('WholeNMJData-CalcPT-Thresholds'!C:C,'WholeNMJData-CalcPT-Thresholds'!$B:$B=$A527)"),24.58667)</f>
        <v>24.58667</v>
      </c>
    </row>
    <row r="528">
      <c r="A528" s="3" t="s">
        <v>1063</v>
      </c>
      <c r="B528" s="3" t="s">
        <v>1054</v>
      </c>
      <c r="C528" s="2">
        <v>20.0</v>
      </c>
      <c r="D528" s="2">
        <v>3813.43408</v>
      </c>
      <c r="E528" s="2">
        <v>0.492874758176</v>
      </c>
      <c r="F528">
        <f>IFERROR(__xludf.DUMMYFUNCTION("FILTER('WholeNMJData-CalcPT-Thresholds'!D:D,'WholeNMJData-CalcPT-Thresholds'!B:B=A528)"),426.80622)</f>
        <v>426.80622</v>
      </c>
      <c r="G528">
        <f t="shared" si="1"/>
        <v>8.934813743</v>
      </c>
      <c r="H528">
        <f>IFERROR(__xludf.DUMMYFUNCTION("FILTER('WholeNMJData-CalcPT-Thresholds'!C:C,'WholeNMJData-CalcPT-Thresholds'!$B:$B=$A528)"),24.58667)</f>
        <v>24.58667</v>
      </c>
    </row>
    <row r="529">
      <c r="A529" s="3" t="s">
        <v>1063</v>
      </c>
      <c r="B529" s="3" t="s">
        <v>1054</v>
      </c>
      <c r="C529" s="2">
        <v>40.0</v>
      </c>
      <c r="D529" s="2">
        <v>5475.66815</v>
      </c>
      <c r="E529" s="2">
        <v>0.580187022473</v>
      </c>
      <c r="F529">
        <f>IFERROR(__xludf.DUMMYFUNCTION("FILTER('WholeNMJData-CalcPT-Thresholds'!D:D,'WholeNMJData-CalcPT-Thresholds'!B:B=A529)"),426.80622)</f>
        <v>426.80622</v>
      </c>
      <c r="G529">
        <f t="shared" si="1"/>
        <v>12.82940101</v>
      </c>
      <c r="H529">
        <f>IFERROR(__xludf.DUMMYFUNCTION("FILTER('WholeNMJData-CalcPT-Thresholds'!C:C,'WholeNMJData-CalcPT-Thresholds'!$B:$B=$A529)"),24.58667)</f>
        <v>24.58667</v>
      </c>
    </row>
    <row r="530">
      <c r="A530" s="3" t="s">
        <v>1063</v>
      </c>
      <c r="B530" s="3" t="s">
        <v>1054</v>
      </c>
      <c r="C530" s="2">
        <v>36.0</v>
      </c>
      <c r="D530" s="2">
        <v>4044.34351111</v>
      </c>
      <c r="E530" s="2">
        <v>0.614464422513</v>
      </c>
      <c r="F530">
        <f>IFERROR(__xludf.DUMMYFUNCTION("FILTER('WholeNMJData-CalcPT-Thresholds'!D:D,'WholeNMJData-CalcPT-Thresholds'!B:B=A530)"),426.80622)</f>
        <v>426.80622</v>
      </c>
      <c r="G530">
        <f t="shared" si="1"/>
        <v>9.475830767</v>
      </c>
      <c r="H530">
        <f>IFERROR(__xludf.DUMMYFUNCTION("FILTER('WholeNMJData-CalcPT-Thresholds'!C:C,'WholeNMJData-CalcPT-Thresholds'!$B:$B=$A530)"),24.58667)</f>
        <v>24.58667</v>
      </c>
    </row>
    <row r="531">
      <c r="A531" s="3" t="s">
        <v>1063</v>
      </c>
      <c r="B531" s="3" t="s">
        <v>1054</v>
      </c>
      <c r="C531" s="2">
        <v>32.0</v>
      </c>
      <c r="D531" s="2">
        <v>6443.842525</v>
      </c>
      <c r="E531" s="2">
        <v>0.851071123902</v>
      </c>
      <c r="F531">
        <f>IFERROR(__xludf.DUMMYFUNCTION("FILTER('WholeNMJData-CalcPT-Thresholds'!D:D,'WholeNMJData-CalcPT-Thresholds'!B:B=A531)"),426.80622)</f>
        <v>426.80622</v>
      </c>
      <c r="G531">
        <f t="shared" si="1"/>
        <v>15.09781775</v>
      </c>
      <c r="H531">
        <f>IFERROR(__xludf.DUMMYFUNCTION("FILTER('WholeNMJData-CalcPT-Thresholds'!C:C,'WholeNMJData-CalcPT-Thresholds'!$B:$B=$A531)"),24.58667)</f>
        <v>24.58667</v>
      </c>
    </row>
    <row r="532">
      <c r="A532" s="3" t="s">
        <v>1064</v>
      </c>
      <c r="B532" s="3" t="s">
        <v>1054</v>
      </c>
      <c r="C532" s="2">
        <v>96.0</v>
      </c>
      <c r="D532" s="2">
        <v>20343.3392958</v>
      </c>
      <c r="E532" s="2">
        <v>1.26476326358</v>
      </c>
      <c r="F532">
        <f>IFERROR(__xludf.DUMMYFUNCTION("FILTER('WholeNMJData-CalcPT-Thresholds'!D:D,'WholeNMJData-CalcPT-Thresholds'!B:B=A532)"),705.82884)</f>
        <v>705.82884</v>
      </c>
      <c r="G532">
        <f t="shared" si="1"/>
        <v>28.82191566</v>
      </c>
      <c r="H532">
        <f>IFERROR(__xludf.DUMMYFUNCTION("FILTER('WholeNMJData-CalcPT-Thresholds'!C:C,'WholeNMJData-CalcPT-Thresholds'!$B:$B=$A532)"),63.98222)</f>
        <v>63.98222</v>
      </c>
    </row>
    <row r="533">
      <c r="A533" s="3" t="s">
        <v>1064</v>
      </c>
      <c r="B533" s="3" t="s">
        <v>1054</v>
      </c>
      <c r="C533" s="2">
        <v>16.0</v>
      </c>
      <c r="D533" s="2">
        <v>6375.0533</v>
      </c>
      <c r="E533" s="2">
        <v>0.231512856528</v>
      </c>
      <c r="F533">
        <f>IFERROR(__xludf.DUMMYFUNCTION("FILTER('WholeNMJData-CalcPT-Thresholds'!D:D,'WholeNMJData-CalcPT-Thresholds'!B:B=A533)"),705.82884)</f>
        <v>705.82884</v>
      </c>
      <c r="G533">
        <f t="shared" si="1"/>
        <v>9.032010225</v>
      </c>
      <c r="H533">
        <f>IFERROR(__xludf.DUMMYFUNCTION("FILTER('WholeNMJData-CalcPT-Thresholds'!C:C,'WholeNMJData-CalcPT-Thresholds'!$B:$B=$A533)"),63.98222)</f>
        <v>63.98222</v>
      </c>
    </row>
    <row r="534">
      <c r="A534" s="3" t="s">
        <v>1064</v>
      </c>
      <c r="B534" s="3" t="s">
        <v>1054</v>
      </c>
      <c r="C534" s="2">
        <v>44.0</v>
      </c>
      <c r="D534" s="2">
        <v>6800.21155455</v>
      </c>
      <c r="E534" s="2">
        <v>0.695755030862</v>
      </c>
      <c r="F534">
        <f>IFERROR(__xludf.DUMMYFUNCTION("FILTER('WholeNMJData-CalcPT-Thresholds'!D:D,'WholeNMJData-CalcPT-Thresholds'!B:B=A534)"),705.82884)</f>
        <v>705.82884</v>
      </c>
      <c r="G534">
        <f t="shared" si="1"/>
        <v>9.634363417</v>
      </c>
      <c r="H534">
        <f>IFERROR(__xludf.DUMMYFUNCTION("FILTER('WholeNMJData-CalcPT-Thresholds'!C:C,'WholeNMJData-CalcPT-Thresholds'!$B:$B=$A534)"),63.98222)</f>
        <v>63.98222</v>
      </c>
    </row>
    <row r="535">
      <c r="A535" s="3" t="s">
        <v>1064</v>
      </c>
      <c r="B535" s="3" t="s">
        <v>1054</v>
      </c>
      <c r="C535" s="2">
        <v>16.0</v>
      </c>
      <c r="D535" s="2">
        <v>7024.495575</v>
      </c>
      <c r="E535" s="2">
        <v>0.211236277987</v>
      </c>
      <c r="F535">
        <f>IFERROR(__xludf.DUMMYFUNCTION("FILTER('WholeNMJData-CalcPT-Thresholds'!D:D,'WholeNMJData-CalcPT-Thresholds'!B:B=A535)"),705.82884)</f>
        <v>705.82884</v>
      </c>
      <c r="G535">
        <f t="shared" si="1"/>
        <v>9.952123202</v>
      </c>
      <c r="H535">
        <f>IFERROR(__xludf.DUMMYFUNCTION("FILTER('WholeNMJData-CalcPT-Thresholds'!C:C,'WholeNMJData-CalcPT-Thresholds'!$B:$B=$A535)"),63.98222)</f>
        <v>63.98222</v>
      </c>
    </row>
    <row r="536">
      <c r="A536" s="3" t="s">
        <v>1064</v>
      </c>
      <c r="B536" s="3" t="s">
        <v>1054</v>
      </c>
      <c r="C536" s="2">
        <v>40.0</v>
      </c>
      <c r="D536" s="2">
        <v>6769.53914</v>
      </c>
      <c r="E536" s="2">
        <v>0.528514929304</v>
      </c>
      <c r="F536">
        <f>IFERROR(__xludf.DUMMYFUNCTION("FILTER('WholeNMJData-CalcPT-Thresholds'!D:D,'WholeNMJData-CalcPT-Thresholds'!B:B=A536)"),705.82884)</f>
        <v>705.82884</v>
      </c>
      <c r="G536">
        <f t="shared" si="1"/>
        <v>9.590907535</v>
      </c>
      <c r="H536">
        <f>IFERROR(__xludf.DUMMYFUNCTION("FILTER('WholeNMJData-CalcPT-Thresholds'!C:C,'WholeNMJData-CalcPT-Thresholds'!$B:$B=$A536)"),63.98222)</f>
        <v>63.98222</v>
      </c>
    </row>
    <row r="537">
      <c r="A537" s="3" t="s">
        <v>1064</v>
      </c>
      <c r="B537" s="3" t="s">
        <v>1054</v>
      </c>
      <c r="C537" s="2">
        <v>16.0</v>
      </c>
      <c r="D537" s="2">
        <v>6785.957475</v>
      </c>
      <c r="E537" s="2">
        <v>0.29308854459</v>
      </c>
      <c r="F537">
        <f>IFERROR(__xludf.DUMMYFUNCTION("FILTER('WholeNMJData-CalcPT-Thresholds'!D:D,'WholeNMJData-CalcPT-Thresholds'!B:B=A537)"),705.82884)</f>
        <v>705.82884</v>
      </c>
      <c r="G537">
        <f t="shared" si="1"/>
        <v>9.614168606</v>
      </c>
      <c r="H537">
        <f>IFERROR(__xludf.DUMMYFUNCTION("FILTER('WholeNMJData-CalcPT-Thresholds'!C:C,'WholeNMJData-CalcPT-Thresholds'!$B:$B=$A537)"),63.98222)</f>
        <v>63.98222</v>
      </c>
    </row>
    <row r="538">
      <c r="A538" s="3" t="s">
        <v>1064</v>
      </c>
      <c r="B538" s="3" t="s">
        <v>1054</v>
      </c>
      <c r="C538" s="2">
        <v>24.0</v>
      </c>
      <c r="D538" s="2">
        <v>6400.465</v>
      </c>
      <c r="E538" s="2">
        <v>0.475827162558</v>
      </c>
      <c r="F538">
        <f>IFERROR(__xludf.DUMMYFUNCTION("FILTER('WholeNMJData-CalcPT-Thresholds'!D:D,'WholeNMJData-CalcPT-Thresholds'!B:B=A538)"),705.82884)</f>
        <v>705.82884</v>
      </c>
      <c r="G538">
        <f t="shared" si="1"/>
        <v>9.068012863</v>
      </c>
      <c r="H538">
        <f>IFERROR(__xludf.DUMMYFUNCTION("FILTER('WholeNMJData-CalcPT-Thresholds'!C:C,'WholeNMJData-CalcPT-Thresholds'!$B:$B=$A538)"),63.98222)</f>
        <v>63.98222</v>
      </c>
    </row>
    <row r="539">
      <c r="A539" s="3" t="s">
        <v>1064</v>
      </c>
      <c r="B539" s="3" t="s">
        <v>1054</v>
      </c>
      <c r="C539" s="2">
        <v>48.0</v>
      </c>
      <c r="D539" s="2">
        <v>9214.12188333</v>
      </c>
      <c r="E539" s="2">
        <v>0.668115820254</v>
      </c>
      <c r="F539">
        <f>IFERROR(__xludf.DUMMYFUNCTION("FILTER('WholeNMJData-CalcPT-Thresholds'!D:D,'WholeNMJData-CalcPT-Thresholds'!B:B=A539)"),705.82884)</f>
        <v>705.82884</v>
      </c>
      <c r="G539">
        <f t="shared" si="1"/>
        <v>13.05432898</v>
      </c>
      <c r="H539">
        <f>IFERROR(__xludf.DUMMYFUNCTION("FILTER('WholeNMJData-CalcPT-Thresholds'!C:C,'WholeNMJData-CalcPT-Thresholds'!$B:$B=$A539)"),63.98222)</f>
        <v>63.98222</v>
      </c>
    </row>
    <row r="540">
      <c r="A540" s="3" t="s">
        <v>1064</v>
      </c>
      <c r="B540" s="3" t="s">
        <v>1054</v>
      </c>
      <c r="C540" s="2">
        <v>52.0</v>
      </c>
      <c r="D540" s="2">
        <v>9919.34142308</v>
      </c>
      <c r="E540" s="2">
        <v>0.499088990775</v>
      </c>
      <c r="F540">
        <f>IFERROR(__xludf.DUMMYFUNCTION("FILTER('WholeNMJData-CalcPT-Thresholds'!D:D,'WholeNMJData-CalcPT-Thresholds'!B:B=A540)"),705.82884)</f>
        <v>705.82884</v>
      </c>
      <c r="G540">
        <f t="shared" si="1"/>
        <v>14.05346574</v>
      </c>
      <c r="H540">
        <f>IFERROR(__xludf.DUMMYFUNCTION("FILTER('WholeNMJData-CalcPT-Thresholds'!C:C,'WholeNMJData-CalcPT-Thresholds'!$B:$B=$A540)"),63.98222)</f>
        <v>63.98222</v>
      </c>
    </row>
    <row r="541">
      <c r="A541" s="3" t="s">
        <v>1064</v>
      </c>
      <c r="B541" s="3" t="s">
        <v>1054</v>
      </c>
      <c r="C541" s="2">
        <v>44.0</v>
      </c>
      <c r="D541" s="2">
        <v>8412.38665455</v>
      </c>
      <c r="E541" s="2">
        <v>0.534995891751</v>
      </c>
      <c r="F541">
        <f>IFERROR(__xludf.DUMMYFUNCTION("FILTER('WholeNMJData-CalcPT-Thresholds'!D:D,'WholeNMJData-CalcPT-Thresholds'!B:B=A541)"),705.82884)</f>
        <v>705.82884</v>
      </c>
      <c r="G541">
        <f t="shared" si="1"/>
        <v>11.9184513</v>
      </c>
      <c r="H541">
        <f>IFERROR(__xludf.DUMMYFUNCTION("FILTER('WholeNMJData-CalcPT-Thresholds'!C:C,'WholeNMJData-CalcPT-Thresholds'!$B:$B=$A541)"),63.98222)</f>
        <v>63.98222</v>
      </c>
    </row>
    <row r="542">
      <c r="A542" s="3" t="s">
        <v>1064</v>
      </c>
      <c r="B542" s="3" t="s">
        <v>1054</v>
      </c>
      <c r="C542" s="2">
        <v>80.0</v>
      </c>
      <c r="D542" s="2">
        <v>8649.83386</v>
      </c>
      <c r="E542" s="2">
        <v>0.662137977758</v>
      </c>
      <c r="F542">
        <f>IFERROR(__xludf.DUMMYFUNCTION("FILTER('WholeNMJData-CalcPT-Thresholds'!D:D,'WholeNMJData-CalcPT-Thresholds'!B:B=A542)"),705.82884)</f>
        <v>705.82884</v>
      </c>
      <c r="G542">
        <f t="shared" si="1"/>
        <v>12.25486034</v>
      </c>
      <c r="H542">
        <f>IFERROR(__xludf.DUMMYFUNCTION("FILTER('WholeNMJData-CalcPT-Thresholds'!C:C,'WholeNMJData-CalcPT-Thresholds'!$B:$B=$A542)"),63.98222)</f>
        <v>63.98222</v>
      </c>
    </row>
    <row r="543">
      <c r="A543" s="3" t="s">
        <v>1064</v>
      </c>
      <c r="B543" s="3" t="s">
        <v>1054</v>
      </c>
      <c r="C543" s="2">
        <v>20.0</v>
      </c>
      <c r="D543" s="2">
        <v>6708.21708</v>
      </c>
      <c r="E543" s="2">
        <v>0.319468239391</v>
      </c>
      <c r="F543">
        <f>IFERROR(__xludf.DUMMYFUNCTION("FILTER('WholeNMJData-CalcPT-Thresholds'!D:D,'WholeNMJData-CalcPT-Thresholds'!B:B=A543)"),705.82884)</f>
        <v>705.82884</v>
      </c>
      <c r="G543">
        <f t="shared" si="1"/>
        <v>9.50402803</v>
      </c>
      <c r="H543">
        <f>IFERROR(__xludf.DUMMYFUNCTION("FILTER('WholeNMJData-CalcPT-Thresholds'!C:C,'WholeNMJData-CalcPT-Thresholds'!$B:$B=$A543)"),63.98222)</f>
        <v>63.98222</v>
      </c>
    </row>
    <row r="544">
      <c r="A544" s="3" t="s">
        <v>1064</v>
      </c>
      <c r="B544" s="3" t="s">
        <v>1054</v>
      </c>
      <c r="C544" s="2">
        <v>52.0</v>
      </c>
      <c r="D544" s="2">
        <v>8740.22501538</v>
      </c>
      <c r="E544" s="2">
        <v>0.922381001154</v>
      </c>
      <c r="F544">
        <f>IFERROR(__xludf.DUMMYFUNCTION("FILTER('WholeNMJData-CalcPT-Thresholds'!D:D,'WholeNMJData-CalcPT-Thresholds'!B:B=A544)"),705.82884)</f>
        <v>705.82884</v>
      </c>
      <c r="G544">
        <f t="shared" si="1"/>
        <v>12.38292419</v>
      </c>
      <c r="H544">
        <f>IFERROR(__xludf.DUMMYFUNCTION("FILTER('WholeNMJData-CalcPT-Thresholds'!C:C,'WholeNMJData-CalcPT-Thresholds'!$B:$B=$A544)"),63.98222)</f>
        <v>63.98222</v>
      </c>
    </row>
    <row r="545">
      <c r="A545" s="3" t="s">
        <v>1064</v>
      </c>
      <c r="B545" s="3" t="s">
        <v>1054</v>
      </c>
      <c r="C545" s="2">
        <v>16.0</v>
      </c>
      <c r="D545" s="2">
        <v>6056.749425</v>
      </c>
      <c r="E545" s="2">
        <v>0.342937218341</v>
      </c>
      <c r="F545">
        <f>IFERROR(__xludf.DUMMYFUNCTION("FILTER('WholeNMJData-CalcPT-Thresholds'!D:D,'WholeNMJData-CalcPT-Thresholds'!B:B=A545)"),705.82884)</f>
        <v>705.82884</v>
      </c>
      <c r="G545">
        <f t="shared" si="1"/>
        <v>8.581045548</v>
      </c>
      <c r="H545">
        <f>IFERROR(__xludf.DUMMYFUNCTION("FILTER('WholeNMJData-CalcPT-Thresholds'!C:C,'WholeNMJData-CalcPT-Thresholds'!$B:$B=$A545)"),63.98222)</f>
        <v>63.98222</v>
      </c>
    </row>
    <row r="546">
      <c r="A546" s="3" t="s">
        <v>1064</v>
      </c>
      <c r="B546" s="3" t="s">
        <v>1054</v>
      </c>
      <c r="C546" s="2">
        <v>128.0</v>
      </c>
      <c r="D546" s="2">
        <v>8831.02019063</v>
      </c>
      <c r="E546" s="2">
        <v>0.774118091957</v>
      </c>
      <c r="F546">
        <f>IFERROR(__xludf.DUMMYFUNCTION("FILTER('WholeNMJData-CalcPT-Thresholds'!D:D,'WholeNMJData-CalcPT-Thresholds'!B:B=A546)"),705.82884)</f>
        <v>705.82884</v>
      </c>
      <c r="G546">
        <f t="shared" si="1"/>
        <v>12.51156044</v>
      </c>
      <c r="H546">
        <f>IFERROR(__xludf.DUMMYFUNCTION("FILTER('WholeNMJData-CalcPT-Thresholds'!C:C,'WholeNMJData-CalcPT-Thresholds'!$B:$B=$A546)"),63.98222)</f>
        <v>63.98222</v>
      </c>
    </row>
    <row r="547">
      <c r="A547" s="3" t="s">
        <v>1064</v>
      </c>
      <c r="B547" s="3" t="s">
        <v>1054</v>
      </c>
      <c r="C547" s="2">
        <v>32.0</v>
      </c>
      <c r="D547" s="2">
        <v>6650.7109625</v>
      </c>
      <c r="E547" s="2">
        <v>0.497634165529</v>
      </c>
      <c r="F547">
        <f>IFERROR(__xludf.DUMMYFUNCTION("FILTER('WholeNMJData-CalcPT-Thresholds'!D:D,'WholeNMJData-CalcPT-Thresholds'!B:B=A547)"),705.82884)</f>
        <v>705.82884</v>
      </c>
      <c r="G547">
        <f t="shared" si="1"/>
        <v>9.422554854</v>
      </c>
      <c r="H547">
        <f>IFERROR(__xludf.DUMMYFUNCTION("FILTER('WholeNMJData-CalcPT-Thresholds'!C:C,'WholeNMJData-CalcPT-Thresholds'!$B:$B=$A547)"),63.98222)</f>
        <v>63.98222</v>
      </c>
    </row>
    <row r="548">
      <c r="A548" s="3" t="s">
        <v>1064</v>
      </c>
      <c r="B548" s="3" t="s">
        <v>1054</v>
      </c>
      <c r="C548" s="2">
        <v>28.0</v>
      </c>
      <c r="D548" s="2">
        <v>6355.46034286</v>
      </c>
      <c r="E548" s="2">
        <v>0.372825392997</v>
      </c>
      <c r="F548">
        <f>IFERROR(__xludf.DUMMYFUNCTION("FILTER('WholeNMJData-CalcPT-Thresholds'!D:D,'WholeNMJData-CalcPT-Thresholds'!B:B=A548)"),705.82884)</f>
        <v>705.82884</v>
      </c>
      <c r="G548">
        <f t="shared" si="1"/>
        <v>9.004251431</v>
      </c>
      <c r="H548">
        <f>IFERROR(__xludf.DUMMYFUNCTION("FILTER('WholeNMJData-CalcPT-Thresholds'!C:C,'WholeNMJData-CalcPT-Thresholds'!$B:$B=$A548)"),63.98222)</f>
        <v>63.98222</v>
      </c>
    </row>
    <row r="549">
      <c r="A549" s="3" t="s">
        <v>1064</v>
      </c>
      <c r="B549" s="3" t="s">
        <v>1054</v>
      </c>
      <c r="C549" s="2">
        <v>44.0</v>
      </c>
      <c r="D549" s="2">
        <v>8986.35355455</v>
      </c>
      <c r="E549" s="2">
        <v>1.12270376842</v>
      </c>
      <c r="F549">
        <f>IFERROR(__xludf.DUMMYFUNCTION("FILTER('WholeNMJData-CalcPT-Thresholds'!D:D,'WholeNMJData-CalcPT-Thresholds'!B:B=A549)"),705.82884)</f>
        <v>705.82884</v>
      </c>
      <c r="G549">
        <f t="shared" si="1"/>
        <v>12.73163272</v>
      </c>
      <c r="H549">
        <f>IFERROR(__xludf.DUMMYFUNCTION("FILTER('WholeNMJData-CalcPT-Thresholds'!C:C,'WholeNMJData-CalcPT-Thresholds'!$B:$B=$A549)"),63.98222)</f>
        <v>63.98222</v>
      </c>
    </row>
    <row r="550">
      <c r="A550" s="3" t="s">
        <v>1064</v>
      </c>
      <c r="B550" s="3" t="s">
        <v>1054</v>
      </c>
      <c r="C550" s="2">
        <v>84.0</v>
      </c>
      <c r="D550" s="2">
        <v>10117.6029095</v>
      </c>
      <c r="E550" s="2">
        <v>1.07285250242</v>
      </c>
      <c r="F550">
        <f>IFERROR(__xludf.DUMMYFUNCTION("FILTER('WholeNMJData-CalcPT-Thresholds'!D:D,'WholeNMJData-CalcPT-Thresholds'!B:B=A550)"),705.82884)</f>
        <v>705.82884</v>
      </c>
      <c r="G550">
        <f t="shared" si="1"/>
        <v>14.33435748</v>
      </c>
      <c r="H550">
        <f>IFERROR(__xludf.DUMMYFUNCTION("FILTER('WholeNMJData-CalcPT-Thresholds'!C:C,'WholeNMJData-CalcPT-Thresholds'!$B:$B=$A550)"),63.98222)</f>
        <v>63.98222</v>
      </c>
    </row>
    <row r="551">
      <c r="A551" s="3" t="s">
        <v>1064</v>
      </c>
      <c r="B551" s="3" t="s">
        <v>1054</v>
      </c>
      <c r="C551" s="2">
        <v>64.0</v>
      </c>
      <c r="D551" s="2">
        <v>11616.864625</v>
      </c>
      <c r="E551" s="2">
        <v>1.04837043326</v>
      </c>
      <c r="F551">
        <f>IFERROR(__xludf.DUMMYFUNCTION("FILTER('WholeNMJData-CalcPT-Thresholds'!D:D,'WholeNMJData-CalcPT-Thresholds'!B:B=A551)"),705.82884)</f>
        <v>705.82884</v>
      </c>
      <c r="G551">
        <f t="shared" si="1"/>
        <v>16.4584726</v>
      </c>
      <c r="H551">
        <f>IFERROR(__xludf.DUMMYFUNCTION("FILTER('WholeNMJData-CalcPT-Thresholds'!C:C,'WholeNMJData-CalcPT-Thresholds'!$B:$B=$A551)"),63.98222)</f>
        <v>63.98222</v>
      </c>
    </row>
    <row r="552">
      <c r="A552" s="3" t="s">
        <v>1064</v>
      </c>
      <c r="B552" s="3" t="s">
        <v>1054</v>
      </c>
      <c r="C552" s="2">
        <v>120.0</v>
      </c>
      <c r="D552" s="2">
        <v>13106.34767</v>
      </c>
      <c r="E552" s="2">
        <v>0.728513079342</v>
      </c>
      <c r="F552">
        <f>IFERROR(__xludf.DUMMYFUNCTION("FILTER('WholeNMJData-CalcPT-Thresholds'!D:D,'WholeNMJData-CalcPT-Thresholds'!B:B=A552)"),705.82884)</f>
        <v>705.82884</v>
      </c>
      <c r="G552">
        <f t="shared" si="1"/>
        <v>18.56873356</v>
      </c>
      <c r="H552">
        <f>IFERROR(__xludf.DUMMYFUNCTION("FILTER('WholeNMJData-CalcPT-Thresholds'!C:C,'WholeNMJData-CalcPT-Thresholds'!$B:$B=$A552)"),63.98222)</f>
        <v>63.98222</v>
      </c>
    </row>
    <row r="553">
      <c r="A553" s="3" t="s">
        <v>1064</v>
      </c>
      <c r="B553" s="3" t="s">
        <v>1054</v>
      </c>
      <c r="C553" s="2">
        <v>20.0</v>
      </c>
      <c r="D553" s="2">
        <v>7525.61264</v>
      </c>
      <c r="E553" s="2">
        <v>0.484266274965</v>
      </c>
      <c r="F553">
        <f>IFERROR(__xludf.DUMMYFUNCTION("FILTER('WholeNMJData-CalcPT-Thresholds'!D:D,'WholeNMJData-CalcPT-Thresholds'!B:B=A553)"),705.82884)</f>
        <v>705.82884</v>
      </c>
      <c r="G553">
        <f t="shared" si="1"/>
        <v>10.66209287</v>
      </c>
      <c r="H553">
        <f>IFERROR(__xludf.DUMMYFUNCTION("FILTER('WholeNMJData-CalcPT-Thresholds'!C:C,'WholeNMJData-CalcPT-Thresholds'!$B:$B=$A553)"),63.98222)</f>
        <v>63.98222</v>
      </c>
    </row>
    <row r="554">
      <c r="A554" s="3" t="s">
        <v>1064</v>
      </c>
      <c r="B554" s="3" t="s">
        <v>1054</v>
      </c>
      <c r="C554" s="2">
        <v>16.0</v>
      </c>
      <c r="D554" s="2">
        <v>6254.90525</v>
      </c>
      <c r="E554" s="2">
        <v>0.406896859069</v>
      </c>
      <c r="F554">
        <f>IFERROR(__xludf.DUMMYFUNCTION("FILTER('WholeNMJData-CalcPT-Thresholds'!D:D,'WholeNMJData-CalcPT-Thresholds'!B:B=A554)"),705.82884)</f>
        <v>705.82884</v>
      </c>
      <c r="G554">
        <f t="shared" si="1"/>
        <v>8.861787583</v>
      </c>
      <c r="H554">
        <f>IFERROR(__xludf.DUMMYFUNCTION("FILTER('WholeNMJData-CalcPT-Thresholds'!C:C,'WholeNMJData-CalcPT-Thresholds'!$B:$B=$A554)"),63.98222)</f>
        <v>63.98222</v>
      </c>
    </row>
    <row r="555">
      <c r="A555" s="3" t="s">
        <v>1064</v>
      </c>
      <c r="B555" s="3" t="s">
        <v>1054</v>
      </c>
      <c r="C555" s="2">
        <v>20.0</v>
      </c>
      <c r="D555" s="2">
        <v>6467.43818</v>
      </c>
      <c r="E555" s="2">
        <v>0.38970881976</v>
      </c>
      <c r="F555">
        <f>IFERROR(__xludf.DUMMYFUNCTION("FILTER('WholeNMJData-CalcPT-Thresholds'!D:D,'WholeNMJData-CalcPT-Thresholds'!B:B=A555)"),705.82884)</f>
        <v>705.82884</v>
      </c>
      <c r="G555">
        <f t="shared" si="1"/>
        <v>9.162898728</v>
      </c>
      <c r="H555">
        <f>IFERROR(__xludf.DUMMYFUNCTION("FILTER('WholeNMJData-CalcPT-Thresholds'!C:C,'WholeNMJData-CalcPT-Thresholds'!$B:$B=$A555)"),63.98222)</f>
        <v>63.98222</v>
      </c>
    </row>
    <row r="556">
      <c r="A556" s="3" t="s">
        <v>1064</v>
      </c>
      <c r="B556" s="3" t="s">
        <v>1054</v>
      </c>
      <c r="C556" s="2">
        <v>32.0</v>
      </c>
      <c r="D556" s="2">
        <v>10123.30545</v>
      </c>
      <c r="E556" s="2">
        <v>0.480983106165</v>
      </c>
      <c r="F556">
        <f>IFERROR(__xludf.DUMMYFUNCTION("FILTER('WholeNMJData-CalcPT-Thresholds'!D:D,'WholeNMJData-CalcPT-Thresholds'!B:B=A556)"),705.82884)</f>
        <v>705.82884</v>
      </c>
      <c r="G556">
        <f t="shared" si="1"/>
        <v>14.34243669</v>
      </c>
      <c r="H556">
        <f>IFERROR(__xludf.DUMMYFUNCTION("FILTER('WholeNMJData-CalcPT-Thresholds'!C:C,'WholeNMJData-CalcPT-Thresholds'!$B:$B=$A556)"),63.98222)</f>
        <v>63.98222</v>
      </c>
    </row>
    <row r="557">
      <c r="A557" s="3" t="s">
        <v>1064</v>
      </c>
      <c r="B557" s="3" t="s">
        <v>1054</v>
      </c>
      <c r="C557" s="2">
        <v>24.0</v>
      </c>
      <c r="D557" s="2">
        <v>7795.71545</v>
      </c>
      <c r="E557" s="2">
        <v>0.267447832514</v>
      </c>
      <c r="F557">
        <f>IFERROR(__xludf.DUMMYFUNCTION("FILTER('WholeNMJData-CalcPT-Thresholds'!D:D,'WholeNMJData-CalcPT-Thresholds'!B:B=A557)"),705.82884)</f>
        <v>705.82884</v>
      </c>
      <c r="G557">
        <f t="shared" si="1"/>
        <v>11.04476752</v>
      </c>
      <c r="H557">
        <f>IFERROR(__xludf.DUMMYFUNCTION("FILTER('WholeNMJData-CalcPT-Thresholds'!C:C,'WholeNMJData-CalcPT-Thresholds'!$B:$B=$A557)"),63.98222)</f>
        <v>63.98222</v>
      </c>
    </row>
    <row r="558">
      <c r="A558" s="3" t="s">
        <v>1064</v>
      </c>
      <c r="B558" s="3" t="s">
        <v>1054</v>
      </c>
      <c r="C558" s="2">
        <v>28.0</v>
      </c>
      <c r="D558" s="2">
        <v>5974.76671429</v>
      </c>
      <c r="E558" s="2">
        <v>0.571579806093</v>
      </c>
      <c r="F558">
        <f>IFERROR(__xludf.DUMMYFUNCTION("FILTER('WholeNMJData-CalcPT-Thresholds'!D:D,'WholeNMJData-CalcPT-Thresholds'!B:B=A558)"),705.82884)</f>
        <v>705.82884</v>
      </c>
      <c r="G558">
        <f t="shared" si="1"/>
        <v>8.464894569</v>
      </c>
      <c r="H558">
        <f>IFERROR(__xludf.DUMMYFUNCTION("FILTER('WholeNMJData-CalcPT-Thresholds'!C:C,'WholeNMJData-CalcPT-Thresholds'!$B:$B=$A558)"),63.98222)</f>
        <v>63.98222</v>
      </c>
    </row>
    <row r="559">
      <c r="A559" s="3" t="s">
        <v>1064</v>
      </c>
      <c r="B559" s="3" t="s">
        <v>1054</v>
      </c>
      <c r="C559" s="2">
        <v>92.0</v>
      </c>
      <c r="D559" s="2">
        <v>9599.56525652</v>
      </c>
      <c r="E559" s="2">
        <v>1.0856779366</v>
      </c>
      <c r="F559">
        <f>IFERROR(__xludf.DUMMYFUNCTION("FILTER('WholeNMJData-CalcPT-Thresholds'!D:D,'WholeNMJData-CalcPT-Thresholds'!B:B=A559)"),705.82884)</f>
        <v>705.82884</v>
      </c>
      <c r="G559">
        <f t="shared" si="1"/>
        <v>13.60041516</v>
      </c>
      <c r="H559">
        <f>IFERROR(__xludf.DUMMYFUNCTION("FILTER('WholeNMJData-CalcPT-Thresholds'!C:C,'WholeNMJData-CalcPT-Thresholds'!$B:$B=$A559)"),63.98222)</f>
        <v>63.98222</v>
      </c>
    </row>
    <row r="560">
      <c r="A560" s="3" t="s">
        <v>1064</v>
      </c>
      <c r="B560" s="3" t="s">
        <v>1054</v>
      </c>
      <c r="C560" s="2">
        <v>32.0</v>
      </c>
      <c r="D560" s="2">
        <v>5787.14225</v>
      </c>
      <c r="E560" s="2">
        <v>0.380014125279</v>
      </c>
      <c r="F560">
        <f>IFERROR(__xludf.DUMMYFUNCTION("FILTER('WholeNMJData-CalcPT-Thresholds'!D:D,'WholeNMJData-CalcPT-Thresholds'!B:B=A560)"),705.82884)</f>
        <v>705.82884</v>
      </c>
      <c r="G560">
        <f t="shared" si="1"/>
        <v>8.199073093</v>
      </c>
      <c r="H560">
        <f>IFERROR(__xludf.DUMMYFUNCTION("FILTER('WholeNMJData-CalcPT-Thresholds'!C:C,'WholeNMJData-CalcPT-Thresholds'!$B:$B=$A560)"),63.98222)</f>
        <v>63.98222</v>
      </c>
    </row>
    <row r="561">
      <c r="A561" s="3" t="s">
        <v>1064</v>
      </c>
      <c r="B561" s="3" t="s">
        <v>1054</v>
      </c>
      <c r="C561" s="2">
        <v>36.0</v>
      </c>
      <c r="D561" s="2">
        <v>8659.78374444</v>
      </c>
      <c r="E561" s="2">
        <v>0.794289788635</v>
      </c>
      <c r="F561">
        <f>IFERROR(__xludf.DUMMYFUNCTION("FILTER('WholeNMJData-CalcPT-Thresholds'!D:D,'WholeNMJData-CalcPT-Thresholds'!B:B=A561)"),705.82884)</f>
        <v>705.82884</v>
      </c>
      <c r="G561">
        <f t="shared" si="1"/>
        <v>12.26895708</v>
      </c>
      <c r="H561">
        <f>IFERROR(__xludf.DUMMYFUNCTION("FILTER('WholeNMJData-CalcPT-Thresholds'!C:C,'WholeNMJData-CalcPT-Thresholds'!$B:$B=$A561)"),63.98222)</f>
        <v>63.98222</v>
      </c>
    </row>
    <row r="562">
      <c r="A562" s="3" t="s">
        <v>1064</v>
      </c>
      <c r="B562" s="3" t="s">
        <v>1054</v>
      </c>
      <c r="C562" s="2">
        <v>20.0</v>
      </c>
      <c r="D562" s="2">
        <v>7025.36706</v>
      </c>
      <c r="E562" s="2">
        <v>0.695015428845</v>
      </c>
      <c r="F562">
        <f>IFERROR(__xludf.DUMMYFUNCTION("FILTER('WholeNMJData-CalcPT-Thresholds'!D:D,'WholeNMJData-CalcPT-Thresholds'!B:B=A562)"),705.82884)</f>
        <v>705.82884</v>
      </c>
      <c r="G562">
        <f t="shared" si="1"/>
        <v>9.953357899</v>
      </c>
      <c r="H562">
        <f>IFERROR(__xludf.DUMMYFUNCTION("FILTER('WholeNMJData-CalcPT-Thresholds'!C:C,'WholeNMJData-CalcPT-Thresholds'!$B:$B=$A562)"),63.98222)</f>
        <v>63.98222</v>
      </c>
    </row>
    <row r="563">
      <c r="A563" s="3" t="s">
        <v>1064</v>
      </c>
      <c r="B563" s="3" t="s">
        <v>1054</v>
      </c>
      <c r="C563" s="2">
        <v>32.0</v>
      </c>
      <c r="D563" s="2">
        <v>9179.9341625</v>
      </c>
      <c r="E563" s="2">
        <v>0.963824450522</v>
      </c>
      <c r="F563">
        <f>IFERROR(__xludf.DUMMYFUNCTION("FILTER('WholeNMJData-CalcPT-Thresholds'!D:D,'WholeNMJData-CalcPT-Thresholds'!B:B=A563)"),705.82884)</f>
        <v>705.82884</v>
      </c>
      <c r="G563">
        <f t="shared" si="1"/>
        <v>13.00589271</v>
      </c>
      <c r="H563">
        <f>IFERROR(__xludf.DUMMYFUNCTION("FILTER('WholeNMJData-CalcPT-Thresholds'!C:C,'WholeNMJData-CalcPT-Thresholds'!$B:$B=$A563)"),63.98222)</f>
        <v>63.98222</v>
      </c>
    </row>
    <row r="564">
      <c r="A564" s="3" t="s">
        <v>1064</v>
      </c>
      <c r="B564" s="3" t="s">
        <v>1054</v>
      </c>
      <c r="C564" s="2">
        <v>48.0</v>
      </c>
      <c r="D564" s="2">
        <v>9609.71556667</v>
      </c>
      <c r="E564" s="2">
        <v>0.94306881792</v>
      </c>
      <c r="F564">
        <f>IFERROR(__xludf.DUMMYFUNCTION("FILTER('WholeNMJData-CalcPT-Thresholds'!D:D,'WholeNMJData-CalcPT-Thresholds'!B:B=A564)"),705.82884)</f>
        <v>705.82884</v>
      </c>
      <c r="G564">
        <f t="shared" si="1"/>
        <v>13.61479586</v>
      </c>
      <c r="H564">
        <f>IFERROR(__xludf.DUMMYFUNCTION("FILTER('WholeNMJData-CalcPT-Thresholds'!C:C,'WholeNMJData-CalcPT-Thresholds'!$B:$B=$A564)"),63.98222)</f>
        <v>63.98222</v>
      </c>
    </row>
    <row r="565">
      <c r="A565" s="3" t="s">
        <v>1064</v>
      </c>
      <c r="B565" s="3" t="s">
        <v>1054</v>
      </c>
      <c r="C565" s="2">
        <v>20.0</v>
      </c>
      <c r="D565" s="2">
        <v>6116.85682</v>
      </c>
      <c r="E565" s="2">
        <v>0.41458696429</v>
      </c>
      <c r="F565">
        <f>IFERROR(__xludf.DUMMYFUNCTION("FILTER('WholeNMJData-CalcPT-Thresholds'!D:D,'WholeNMJData-CalcPT-Thresholds'!B:B=A565)"),705.82884)</f>
        <v>705.82884</v>
      </c>
      <c r="G565">
        <f t="shared" si="1"/>
        <v>8.666204147</v>
      </c>
      <c r="H565">
        <f>IFERROR(__xludf.DUMMYFUNCTION("FILTER('WholeNMJData-CalcPT-Thresholds'!C:C,'WholeNMJData-CalcPT-Thresholds'!$B:$B=$A565)"),63.98222)</f>
        <v>63.98222</v>
      </c>
    </row>
    <row r="566">
      <c r="A566" s="3" t="s">
        <v>1064</v>
      </c>
      <c r="B566" s="3" t="s">
        <v>1054</v>
      </c>
      <c r="C566" s="2">
        <v>44.0</v>
      </c>
      <c r="D566" s="2">
        <v>14341.4741909</v>
      </c>
      <c r="E566" s="2">
        <v>1.27740393046</v>
      </c>
      <c r="F566">
        <f>IFERROR(__xludf.DUMMYFUNCTION("FILTER('WholeNMJData-CalcPT-Thresholds'!D:D,'WholeNMJData-CalcPT-Thresholds'!B:B=A566)"),705.82884)</f>
        <v>705.82884</v>
      </c>
      <c r="G566">
        <f t="shared" si="1"/>
        <v>20.31862879</v>
      </c>
      <c r="H566">
        <f>IFERROR(__xludf.DUMMYFUNCTION("FILTER('WholeNMJData-CalcPT-Thresholds'!C:C,'WholeNMJData-CalcPT-Thresholds'!$B:$B=$A566)"),63.98222)</f>
        <v>63.98222</v>
      </c>
    </row>
    <row r="567">
      <c r="A567" s="3" t="s">
        <v>1064</v>
      </c>
      <c r="B567" s="3" t="s">
        <v>1054</v>
      </c>
      <c r="C567" s="2">
        <v>40.0</v>
      </c>
      <c r="D567" s="2">
        <v>10716.89422</v>
      </c>
      <c r="E567" s="2">
        <v>0.505092453922</v>
      </c>
      <c r="F567">
        <f>IFERROR(__xludf.DUMMYFUNCTION("FILTER('WholeNMJData-CalcPT-Thresholds'!D:D,'WholeNMJData-CalcPT-Thresholds'!B:B=A567)"),705.82884)</f>
        <v>705.82884</v>
      </c>
      <c r="G567">
        <f t="shared" si="1"/>
        <v>15.18341787</v>
      </c>
      <c r="H567">
        <f>IFERROR(__xludf.DUMMYFUNCTION("FILTER('WholeNMJData-CalcPT-Thresholds'!C:C,'WholeNMJData-CalcPT-Thresholds'!$B:$B=$A567)"),63.98222)</f>
        <v>63.98222</v>
      </c>
    </row>
    <row r="568">
      <c r="A568" s="3" t="s">
        <v>1064</v>
      </c>
      <c r="B568" s="3" t="s">
        <v>1054</v>
      </c>
      <c r="C568" s="2">
        <v>20.0</v>
      </c>
      <c r="D568" s="2">
        <v>5737.5858</v>
      </c>
      <c r="E568" s="2">
        <v>0.609552156937</v>
      </c>
      <c r="F568">
        <f>IFERROR(__xludf.DUMMYFUNCTION("FILTER('WholeNMJData-CalcPT-Thresholds'!D:D,'WholeNMJData-CalcPT-Thresholds'!B:B=A568)"),705.82884)</f>
        <v>705.82884</v>
      </c>
      <c r="G568">
        <f t="shared" si="1"/>
        <v>8.128862799</v>
      </c>
      <c r="H568">
        <f>IFERROR(__xludf.DUMMYFUNCTION("FILTER('WholeNMJData-CalcPT-Thresholds'!C:C,'WholeNMJData-CalcPT-Thresholds'!$B:$B=$A568)"),63.98222)</f>
        <v>63.98222</v>
      </c>
    </row>
    <row r="569">
      <c r="A569" s="3" t="s">
        <v>1064</v>
      </c>
      <c r="B569" s="3" t="s">
        <v>1054</v>
      </c>
      <c r="C569" s="2">
        <v>28.0</v>
      </c>
      <c r="D569" s="2">
        <v>6078.98007143</v>
      </c>
      <c r="E569" s="2">
        <v>0.419504862664</v>
      </c>
      <c r="F569">
        <f>IFERROR(__xludf.DUMMYFUNCTION("FILTER('WholeNMJData-CalcPT-Thresholds'!D:D,'WholeNMJData-CalcPT-Thresholds'!B:B=A569)"),705.82884)</f>
        <v>705.82884</v>
      </c>
      <c r="G569">
        <f t="shared" si="1"/>
        <v>8.612541351</v>
      </c>
      <c r="H569">
        <f>IFERROR(__xludf.DUMMYFUNCTION("FILTER('WholeNMJData-CalcPT-Thresholds'!C:C,'WholeNMJData-CalcPT-Thresholds'!$B:$B=$A569)"),63.98222)</f>
        <v>63.98222</v>
      </c>
    </row>
    <row r="570">
      <c r="A570" s="3" t="s">
        <v>1064</v>
      </c>
      <c r="B570" s="3" t="s">
        <v>1054</v>
      </c>
      <c r="C570" s="2">
        <v>24.0</v>
      </c>
      <c r="D570" s="2">
        <v>10178.82235</v>
      </c>
      <c r="E570" s="2">
        <v>0.576419255416</v>
      </c>
      <c r="F570">
        <f>IFERROR(__xludf.DUMMYFUNCTION("FILTER('WholeNMJData-CalcPT-Thresholds'!D:D,'WholeNMJData-CalcPT-Thresholds'!B:B=A570)"),705.82884)</f>
        <v>705.82884</v>
      </c>
      <c r="G570">
        <f t="shared" si="1"/>
        <v>14.42109159</v>
      </c>
      <c r="H570">
        <f>IFERROR(__xludf.DUMMYFUNCTION("FILTER('WholeNMJData-CalcPT-Thresholds'!C:C,'WholeNMJData-CalcPT-Thresholds'!$B:$B=$A570)"),63.98222)</f>
        <v>63.98222</v>
      </c>
    </row>
    <row r="571">
      <c r="A571" s="3" t="s">
        <v>1064</v>
      </c>
      <c r="B571" s="3" t="s">
        <v>1054</v>
      </c>
      <c r="C571" s="2">
        <v>24.0</v>
      </c>
      <c r="D571" s="2">
        <v>8054.3716</v>
      </c>
      <c r="E571" s="2">
        <v>0.684217375816</v>
      </c>
      <c r="F571">
        <f>IFERROR(__xludf.DUMMYFUNCTION("FILTER('WholeNMJData-CalcPT-Thresholds'!D:D,'WholeNMJData-CalcPT-Thresholds'!B:B=A571)"),705.82884)</f>
        <v>705.82884</v>
      </c>
      <c r="G571">
        <f t="shared" si="1"/>
        <v>11.41122485</v>
      </c>
      <c r="H571">
        <f>IFERROR(__xludf.DUMMYFUNCTION("FILTER('WholeNMJData-CalcPT-Thresholds'!C:C,'WholeNMJData-CalcPT-Thresholds'!$B:$B=$A571)"),63.98222)</f>
        <v>63.98222</v>
      </c>
    </row>
    <row r="572">
      <c r="A572" s="3" t="s">
        <v>1064</v>
      </c>
      <c r="B572" s="3" t="s">
        <v>1054</v>
      </c>
      <c r="C572" s="2">
        <v>16.0</v>
      </c>
      <c r="D572" s="2">
        <v>8502.247225</v>
      </c>
      <c r="E572" s="2">
        <v>0.566762147992</v>
      </c>
      <c r="F572">
        <f>IFERROR(__xludf.DUMMYFUNCTION("FILTER('WholeNMJData-CalcPT-Thresholds'!D:D,'WholeNMJData-CalcPT-Thresholds'!B:B=A572)"),705.82884)</f>
        <v>705.82884</v>
      </c>
      <c r="G572">
        <f t="shared" si="1"/>
        <v>12.04576342</v>
      </c>
      <c r="H572">
        <f>IFERROR(__xludf.DUMMYFUNCTION("FILTER('WholeNMJData-CalcPT-Thresholds'!C:C,'WholeNMJData-CalcPT-Thresholds'!$B:$B=$A572)"),63.98222)</f>
        <v>63.98222</v>
      </c>
    </row>
    <row r="573">
      <c r="A573" s="3" t="s">
        <v>1064</v>
      </c>
      <c r="B573" s="3" t="s">
        <v>1054</v>
      </c>
      <c r="C573" s="2">
        <v>28.0</v>
      </c>
      <c r="D573" s="2">
        <v>6265.02762857</v>
      </c>
      <c r="E573" s="2">
        <v>0.824501168429</v>
      </c>
      <c r="F573">
        <f>IFERROR(__xludf.DUMMYFUNCTION("FILTER('WholeNMJData-CalcPT-Thresholds'!D:D,'WholeNMJData-CalcPT-Thresholds'!B:B=A573)"),705.82884)</f>
        <v>705.82884</v>
      </c>
      <c r="G573">
        <f t="shared" si="1"/>
        <v>8.876128706</v>
      </c>
      <c r="H573">
        <f>IFERROR(__xludf.DUMMYFUNCTION("FILTER('WholeNMJData-CalcPT-Thresholds'!C:C,'WholeNMJData-CalcPT-Thresholds'!$B:$B=$A573)"),63.98222)</f>
        <v>63.98222</v>
      </c>
    </row>
    <row r="574">
      <c r="A574" s="3" t="s">
        <v>1064</v>
      </c>
      <c r="B574" s="3" t="s">
        <v>1054</v>
      </c>
      <c r="C574" s="2">
        <v>24.0</v>
      </c>
      <c r="D574" s="2">
        <v>9753.1232</v>
      </c>
      <c r="E574" s="2">
        <v>0.836762597237</v>
      </c>
      <c r="F574">
        <f>IFERROR(__xludf.DUMMYFUNCTION("FILTER('WholeNMJData-CalcPT-Thresholds'!D:D,'WholeNMJData-CalcPT-Thresholds'!B:B=A574)"),705.82884)</f>
        <v>705.82884</v>
      </c>
      <c r="G574">
        <f t="shared" si="1"/>
        <v>13.81797207</v>
      </c>
      <c r="H574">
        <f>IFERROR(__xludf.DUMMYFUNCTION("FILTER('WholeNMJData-CalcPT-Thresholds'!C:C,'WholeNMJData-CalcPT-Thresholds'!$B:$B=$A574)"),63.98222)</f>
        <v>63.98222</v>
      </c>
    </row>
    <row r="575">
      <c r="A575" s="3" t="s">
        <v>1064</v>
      </c>
      <c r="B575" s="3" t="s">
        <v>1054</v>
      </c>
      <c r="C575" s="2">
        <v>20.0</v>
      </c>
      <c r="D575" s="2">
        <v>10558.7607</v>
      </c>
      <c r="E575" s="2">
        <v>0.702628585948</v>
      </c>
      <c r="F575">
        <f>IFERROR(__xludf.DUMMYFUNCTION("FILTER('WholeNMJData-CalcPT-Thresholds'!D:D,'WholeNMJData-CalcPT-Thresholds'!B:B=A575)"),705.82884)</f>
        <v>705.82884</v>
      </c>
      <c r="G575">
        <f t="shared" si="1"/>
        <v>14.9593784</v>
      </c>
      <c r="H575">
        <f>IFERROR(__xludf.DUMMYFUNCTION("FILTER('WholeNMJData-CalcPT-Thresholds'!C:C,'WholeNMJData-CalcPT-Thresholds'!$B:$B=$A575)"),63.98222)</f>
        <v>63.98222</v>
      </c>
    </row>
    <row r="576">
      <c r="A576" s="3" t="s">
        <v>1064</v>
      </c>
      <c r="B576" s="3" t="s">
        <v>1054</v>
      </c>
      <c r="C576" s="2">
        <v>20.0</v>
      </c>
      <c r="D576" s="2">
        <v>6941.03258</v>
      </c>
      <c r="E576" s="2">
        <v>0.476579912552</v>
      </c>
      <c r="F576">
        <f>IFERROR(__xludf.DUMMYFUNCTION("FILTER('WholeNMJData-CalcPT-Thresholds'!D:D,'WholeNMJData-CalcPT-Thresholds'!B:B=A576)"),705.82884)</f>
        <v>705.82884</v>
      </c>
      <c r="G576">
        <f t="shared" si="1"/>
        <v>9.833874994</v>
      </c>
      <c r="H576">
        <f>IFERROR(__xludf.DUMMYFUNCTION("FILTER('WholeNMJData-CalcPT-Thresholds'!C:C,'WholeNMJData-CalcPT-Thresholds'!$B:$B=$A576)"),63.98222)</f>
        <v>63.98222</v>
      </c>
    </row>
    <row r="577">
      <c r="A577" s="3" t="s">
        <v>1064</v>
      </c>
      <c r="B577" s="3" t="s">
        <v>1054</v>
      </c>
      <c r="C577" s="2">
        <v>28.0</v>
      </c>
      <c r="D577" s="2">
        <v>6552.1406</v>
      </c>
      <c r="E577" s="2">
        <v>0.479369383496</v>
      </c>
      <c r="F577">
        <f>IFERROR(__xludf.DUMMYFUNCTION("FILTER('WholeNMJData-CalcPT-Thresholds'!D:D,'WholeNMJData-CalcPT-Thresholds'!B:B=A577)"),705.82884)</f>
        <v>705.82884</v>
      </c>
      <c r="G577">
        <f t="shared" si="1"/>
        <v>9.28290292</v>
      </c>
      <c r="H577">
        <f>IFERROR(__xludf.DUMMYFUNCTION("FILTER('WholeNMJData-CalcPT-Thresholds'!C:C,'WholeNMJData-CalcPT-Thresholds'!$B:$B=$A577)"),63.98222)</f>
        <v>63.98222</v>
      </c>
    </row>
    <row r="578">
      <c r="A578" s="3" t="s">
        <v>1064</v>
      </c>
      <c r="B578" s="3" t="s">
        <v>1054</v>
      </c>
      <c r="C578" s="2">
        <v>88.0</v>
      </c>
      <c r="D578" s="2">
        <v>8336.3554</v>
      </c>
      <c r="E578" s="2">
        <v>0.925119423291</v>
      </c>
      <c r="F578">
        <f>IFERROR(__xludf.DUMMYFUNCTION("FILTER('WholeNMJData-CalcPT-Thresholds'!D:D,'WholeNMJData-CalcPT-Thresholds'!B:B=A578)"),705.82884)</f>
        <v>705.82884</v>
      </c>
      <c r="G578">
        <f t="shared" si="1"/>
        <v>11.81073219</v>
      </c>
      <c r="H578">
        <f>IFERROR(__xludf.DUMMYFUNCTION("FILTER('WholeNMJData-CalcPT-Thresholds'!C:C,'WholeNMJData-CalcPT-Thresholds'!$B:$B=$A578)"),63.98222)</f>
        <v>63.98222</v>
      </c>
    </row>
    <row r="579">
      <c r="A579" s="3" t="s">
        <v>1065</v>
      </c>
      <c r="B579" s="3" t="s">
        <v>1054</v>
      </c>
      <c r="C579" s="2">
        <v>16.0</v>
      </c>
      <c r="D579" s="2">
        <v>5297.82495</v>
      </c>
      <c r="E579" s="2">
        <v>0.484854959204</v>
      </c>
      <c r="F579">
        <f>IFERROR(__xludf.DUMMYFUNCTION("FILTER('WholeNMJData-CalcPT-Thresholds'!D:D,'WholeNMJData-CalcPT-Thresholds'!B:B=A579)"),616.82123)</f>
        <v>616.82123</v>
      </c>
      <c r="G579">
        <f t="shared" si="1"/>
        <v>8.588914733</v>
      </c>
      <c r="H579">
        <f>IFERROR(__xludf.DUMMYFUNCTION("FILTER('WholeNMJData-CalcPT-Thresholds'!C:C,'WholeNMJData-CalcPT-Thresholds'!$B:$B=$A579)"),97.65333)</f>
        <v>97.65333</v>
      </c>
    </row>
    <row r="580">
      <c r="A580" s="3" t="s">
        <v>1065</v>
      </c>
      <c r="B580" s="3" t="s">
        <v>1054</v>
      </c>
      <c r="C580" s="2">
        <v>16.0</v>
      </c>
      <c r="D580" s="2">
        <v>7149.729025</v>
      </c>
      <c r="E580" s="2">
        <v>0.465579728737</v>
      </c>
      <c r="F580">
        <f>IFERROR(__xludf.DUMMYFUNCTION("FILTER('WholeNMJData-CalcPT-Thresholds'!D:D,'WholeNMJData-CalcPT-Thresholds'!B:B=A580)"),616.82123)</f>
        <v>616.82123</v>
      </c>
      <c r="G580">
        <f t="shared" si="1"/>
        <v>11.59124991</v>
      </c>
      <c r="H580">
        <f>IFERROR(__xludf.DUMMYFUNCTION("FILTER('WholeNMJData-CalcPT-Thresholds'!C:C,'WholeNMJData-CalcPT-Thresholds'!$B:$B=$A580)"),97.65333)</f>
        <v>97.65333</v>
      </c>
    </row>
    <row r="581">
      <c r="A581" s="3" t="s">
        <v>1065</v>
      </c>
      <c r="B581" s="3" t="s">
        <v>1054</v>
      </c>
      <c r="C581" s="2">
        <v>84.0</v>
      </c>
      <c r="D581" s="2">
        <v>8738.47634286</v>
      </c>
      <c r="E581" s="2">
        <v>0.863617832664</v>
      </c>
      <c r="F581">
        <f>IFERROR(__xludf.DUMMYFUNCTION("FILTER('WholeNMJData-CalcPT-Thresholds'!D:D,'WholeNMJData-CalcPT-Thresholds'!B:B=A581)"),616.82123)</f>
        <v>616.82123</v>
      </c>
      <c r="G581">
        <f t="shared" si="1"/>
        <v>14.16695133</v>
      </c>
      <c r="H581">
        <f>IFERROR(__xludf.DUMMYFUNCTION("FILTER('WholeNMJData-CalcPT-Thresholds'!C:C,'WholeNMJData-CalcPT-Thresholds'!$B:$B=$A581)"),97.65333)</f>
        <v>97.65333</v>
      </c>
    </row>
    <row r="582">
      <c r="A582" s="3" t="s">
        <v>1065</v>
      </c>
      <c r="B582" s="3" t="s">
        <v>1054</v>
      </c>
      <c r="C582" s="2">
        <v>56.0</v>
      </c>
      <c r="D582" s="2">
        <v>5930.49645</v>
      </c>
      <c r="E582" s="2">
        <v>0.669645607831</v>
      </c>
      <c r="F582">
        <f>IFERROR(__xludf.DUMMYFUNCTION("FILTER('WholeNMJData-CalcPT-Thresholds'!D:D,'WholeNMJData-CalcPT-Thresholds'!B:B=A582)"),616.82123)</f>
        <v>616.82123</v>
      </c>
      <c r="G582">
        <f t="shared" si="1"/>
        <v>9.614611433</v>
      </c>
      <c r="H582">
        <f>IFERROR(__xludf.DUMMYFUNCTION("FILTER('WholeNMJData-CalcPT-Thresholds'!C:C,'WholeNMJData-CalcPT-Thresholds'!$B:$B=$A582)"),97.65333)</f>
        <v>97.65333</v>
      </c>
    </row>
    <row r="583">
      <c r="A583" s="3" t="s">
        <v>1065</v>
      </c>
      <c r="B583" s="3" t="s">
        <v>1054</v>
      </c>
      <c r="C583" s="2">
        <v>16.0</v>
      </c>
      <c r="D583" s="2">
        <v>6533.950425</v>
      </c>
      <c r="E583" s="2">
        <v>0.278184005352</v>
      </c>
      <c r="F583">
        <f>IFERROR(__xludf.DUMMYFUNCTION("FILTER('WholeNMJData-CalcPT-Thresholds'!D:D,'WholeNMJData-CalcPT-Thresholds'!B:B=A583)"),616.82123)</f>
        <v>616.82123</v>
      </c>
      <c r="G583">
        <f t="shared" si="1"/>
        <v>10.59294023</v>
      </c>
      <c r="H583">
        <f>IFERROR(__xludf.DUMMYFUNCTION("FILTER('WholeNMJData-CalcPT-Thresholds'!C:C,'WholeNMJData-CalcPT-Thresholds'!$B:$B=$A583)"),97.65333)</f>
        <v>97.65333</v>
      </c>
    </row>
    <row r="584">
      <c r="A584" s="3" t="s">
        <v>1065</v>
      </c>
      <c r="B584" s="3" t="s">
        <v>1054</v>
      </c>
      <c r="C584" s="2">
        <v>20.0</v>
      </c>
      <c r="D584" s="2">
        <v>6264.744</v>
      </c>
      <c r="E584" s="2">
        <v>0.401687108045</v>
      </c>
      <c r="F584">
        <f>IFERROR(__xludf.DUMMYFUNCTION("FILTER('WholeNMJData-CalcPT-Thresholds'!D:D,'WholeNMJData-CalcPT-Thresholds'!B:B=A584)"),616.82123)</f>
        <v>616.82123</v>
      </c>
      <c r="G584">
        <f t="shared" si="1"/>
        <v>10.15649867</v>
      </c>
      <c r="H584">
        <f>IFERROR(__xludf.DUMMYFUNCTION("FILTER('WholeNMJData-CalcPT-Thresholds'!C:C,'WholeNMJData-CalcPT-Thresholds'!$B:$B=$A584)"),97.65333)</f>
        <v>97.65333</v>
      </c>
    </row>
    <row r="585">
      <c r="A585" s="3" t="s">
        <v>1065</v>
      </c>
      <c r="B585" s="3" t="s">
        <v>1054</v>
      </c>
      <c r="C585" s="2">
        <v>32.0</v>
      </c>
      <c r="D585" s="2">
        <v>5327.820625</v>
      </c>
      <c r="E585" s="2">
        <v>0.559511047728</v>
      </c>
      <c r="F585">
        <f>IFERROR(__xludf.DUMMYFUNCTION("FILTER('WholeNMJData-CalcPT-Thresholds'!D:D,'WholeNMJData-CalcPT-Thresholds'!B:B=A585)"),616.82123)</f>
        <v>616.82123</v>
      </c>
      <c r="G585">
        <f t="shared" si="1"/>
        <v>8.63754418</v>
      </c>
      <c r="H585">
        <f>IFERROR(__xludf.DUMMYFUNCTION("FILTER('WholeNMJData-CalcPT-Thresholds'!C:C,'WholeNMJData-CalcPT-Thresholds'!$B:$B=$A585)"),97.65333)</f>
        <v>97.65333</v>
      </c>
    </row>
    <row r="586">
      <c r="A586" s="3" t="s">
        <v>1065</v>
      </c>
      <c r="B586" s="3" t="s">
        <v>1054</v>
      </c>
      <c r="C586" s="2">
        <v>40.0</v>
      </c>
      <c r="D586" s="2">
        <v>7376.40216</v>
      </c>
      <c r="E586" s="2">
        <v>0.556097499977</v>
      </c>
      <c r="F586">
        <f>IFERROR(__xludf.DUMMYFUNCTION("FILTER('WholeNMJData-CalcPT-Thresholds'!D:D,'WholeNMJData-CalcPT-Thresholds'!B:B=A586)"),616.82123)</f>
        <v>616.82123</v>
      </c>
      <c r="G586">
        <f t="shared" si="1"/>
        <v>11.95873586</v>
      </c>
      <c r="H586">
        <f>IFERROR(__xludf.DUMMYFUNCTION("FILTER('WholeNMJData-CalcPT-Thresholds'!C:C,'WholeNMJData-CalcPT-Thresholds'!$B:$B=$A586)"),97.65333)</f>
        <v>97.65333</v>
      </c>
    </row>
    <row r="587">
      <c r="A587" s="3" t="s">
        <v>1065</v>
      </c>
      <c r="B587" s="3" t="s">
        <v>1054</v>
      </c>
      <c r="C587" s="2">
        <v>80.0</v>
      </c>
      <c r="D587" s="2">
        <v>8022.68352</v>
      </c>
      <c r="E587" s="2">
        <v>0.778643228843</v>
      </c>
      <c r="F587">
        <f>IFERROR(__xludf.DUMMYFUNCTION("FILTER('WholeNMJData-CalcPT-Thresholds'!D:D,'WholeNMJData-CalcPT-Thresholds'!B:B=A587)"),616.82123)</f>
        <v>616.82123</v>
      </c>
      <c r="G587">
        <f t="shared" si="1"/>
        <v>13.00649707</v>
      </c>
      <c r="H587">
        <f>IFERROR(__xludf.DUMMYFUNCTION("FILTER('WholeNMJData-CalcPT-Thresholds'!C:C,'WholeNMJData-CalcPT-Thresholds'!$B:$B=$A587)"),97.65333)</f>
        <v>97.65333</v>
      </c>
    </row>
    <row r="588">
      <c r="A588" s="3" t="s">
        <v>1065</v>
      </c>
      <c r="B588" s="3" t="s">
        <v>1054</v>
      </c>
      <c r="C588" s="2">
        <v>24.0</v>
      </c>
      <c r="D588" s="2">
        <v>6725.66673333</v>
      </c>
      <c r="E588" s="2">
        <v>0.588470371329</v>
      </c>
      <c r="F588">
        <f>IFERROR(__xludf.DUMMYFUNCTION("FILTER('WholeNMJData-CalcPT-Thresholds'!D:D,'WholeNMJData-CalcPT-Thresholds'!B:B=A588)"),616.82123)</f>
        <v>616.82123</v>
      </c>
      <c r="G588">
        <f t="shared" si="1"/>
        <v>10.90375364</v>
      </c>
      <c r="H588">
        <f>IFERROR(__xludf.DUMMYFUNCTION("FILTER('WholeNMJData-CalcPT-Thresholds'!C:C,'WholeNMJData-CalcPT-Thresholds'!$B:$B=$A588)"),97.65333)</f>
        <v>97.65333</v>
      </c>
    </row>
    <row r="589">
      <c r="A589" s="3" t="s">
        <v>1065</v>
      </c>
      <c r="B589" s="3" t="s">
        <v>1054</v>
      </c>
      <c r="C589" s="2">
        <v>20.0</v>
      </c>
      <c r="D589" s="2">
        <v>5571.5016</v>
      </c>
      <c r="E589" s="2">
        <v>0.317867466824</v>
      </c>
      <c r="F589">
        <f>IFERROR(__xludf.DUMMYFUNCTION("FILTER('WholeNMJData-CalcPT-Thresholds'!D:D,'WholeNMJData-CalcPT-Thresholds'!B:B=A589)"),616.82123)</f>
        <v>616.82123</v>
      </c>
      <c r="G589">
        <f t="shared" si="1"/>
        <v>9.032603498</v>
      </c>
      <c r="H589">
        <f>IFERROR(__xludf.DUMMYFUNCTION("FILTER('WholeNMJData-CalcPT-Thresholds'!C:C,'WholeNMJData-CalcPT-Thresholds'!$B:$B=$A589)"),97.65333)</f>
        <v>97.65333</v>
      </c>
    </row>
    <row r="590">
      <c r="A590" s="3" t="s">
        <v>1065</v>
      </c>
      <c r="B590" s="3" t="s">
        <v>1054</v>
      </c>
      <c r="C590" s="2">
        <v>84.0</v>
      </c>
      <c r="D590" s="2">
        <v>11915.2950524</v>
      </c>
      <c r="E590" s="2">
        <v>1.33276301008</v>
      </c>
      <c r="F590">
        <f>IFERROR(__xludf.DUMMYFUNCTION("FILTER('WholeNMJData-CalcPT-Thresholds'!D:D,'WholeNMJData-CalcPT-Thresholds'!B:B=A590)"),616.82123)</f>
        <v>616.82123</v>
      </c>
      <c r="G590">
        <f t="shared" si="1"/>
        <v>19.31725834</v>
      </c>
      <c r="H590">
        <f>IFERROR(__xludf.DUMMYFUNCTION("FILTER('WholeNMJData-CalcPT-Thresholds'!C:C,'WholeNMJData-CalcPT-Thresholds'!$B:$B=$A590)"),97.65333)</f>
        <v>97.65333</v>
      </c>
    </row>
    <row r="591">
      <c r="A591" s="3" t="s">
        <v>1065</v>
      </c>
      <c r="B591" s="3" t="s">
        <v>1054</v>
      </c>
      <c r="C591" s="2">
        <v>24.0</v>
      </c>
      <c r="D591" s="2">
        <v>5746.66918333</v>
      </c>
      <c r="E591" s="2">
        <v>0.669668581439</v>
      </c>
      <c r="F591">
        <f>IFERROR(__xludf.DUMMYFUNCTION("FILTER('WholeNMJData-CalcPT-Thresholds'!D:D,'WholeNMJData-CalcPT-Thresholds'!B:B=A591)"),616.82123)</f>
        <v>616.82123</v>
      </c>
      <c r="G591">
        <f t="shared" si="1"/>
        <v>9.31658786</v>
      </c>
      <c r="H591">
        <f>IFERROR(__xludf.DUMMYFUNCTION("FILTER('WholeNMJData-CalcPT-Thresholds'!C:C,'WholeNMJData-CalcPT-Thresholds'!$B:$B=$A591)"),97.65333)</f>
        <v>97.65333</v>
      </c>
    </row>
    <row r="592">
      <c r="A592" s="3" t="s">
        <v>1065</v>
      </c>
      <c r="B592" s="3" t="s">
        <v>1054</v>
      </c>
      <c r="C592" s="2">
        <v>28.0</v>
      </c>
      <c r="D592" s="2">
        <v>6650.39911429</v>
      </c>
      <c r="E592" s="2">
        <v>0.703291820479</v>
      </c>
      <c r="F592">
        <f>IFERROR(__xludf.DUMMYFUNCTION("FILTER('WholeNMJData-CalcPT-Thresholds'!D:D,'WholeNMJData-CalcPT-Thresholds'!B:B=A592)"),616.82123)</f>
        <v>616.82123</v>
      </c>
      <c r="G592">
        <f t="shared" si="1"/>
        <v>10.78172863</v>
      </c>
      <c r="H592">
        <f>IFERROR(__xludf.DUMMYFUNCTION("FILTER('WholeNMJData-CalcPT-Thresholds'!C:C,'WholeNMJData-CalcPT-Thresholds'!$B:$B=$A592)"),97.65333)</f>
        <v>97.65333</v>
      </c>
    </row>
    <row r="593">
      <c r="A593" s="3" t="s">
        <v>1065</v>
      </c>
      <c r="B593" s="3" t="s">
        <v>1054</v>
      </c>
      <c r="C593" s="2">
        <v>56.0</v>
      </c>
      <c r="D593" s="2">
        <v>7574.94716429</v>
      </c>
      <c r="E593" s="2">
        <v>0.877171557226</v>
      </c>
      <c r="F593">
        <f>IFERROR(__xludf.DUMMYFUNCTION("FILTER('WholeNMJData-CalcPT-Thresholds'!D:D,'WholeNMJData-CalcPT-Thresholds'!B:B=A593)"),616.82123)</f>
        <v>616.82123</v>
      </c>
      <c r="G593">
        <f t="shared" si="1"/>
        <v>12.28062005</v>
      </c>
      <c r="H593">
        <f>IFERROR(__xludf.DUMMYFUNCTION("FILTER('WholeNMJData-CalcPT-Thresholds'!C:C,'WholeNMJData-CalcPT-Thresholds'!$B:$B=$A593)"),97.65333)</f>
        <v>97.65333</v>
      </c>
    </row>
    <row r="594">
      <c r="A594" s="3" t="s">
        <v>1065</v>
      </c>
      <c r="B594" s="3" t="s">
        <v>1054</v>
      </c>
      <c r="C594" s="2">
        <v>56.0</v>
      </c>
      <c r="D594" s="2">
        <v>6526.03564286</v>
      </c>
      <c r="E594" s="2">
        <v>0.713135930401</v>
      </c>
      <c r="F594">
        <f>IFERROR(__xludf.DUMMYFUNCTION("FILTER('WholeNMJData-CalcPT-Thresholds'!D:D,'WholeNMJData-CalcPT-Thresholds'!B:B=A594)"),616.82123)</f>
        <v>616.82123</v>
      </c>
      <c r="G594">
        <f t="shared" si="1"/>
        <v>10.58010867</v>
      </c>
      <c r="H594">
        <f>IFERROR(__xludf.DUMMYFUNCTION("FILTER('WholeNMJData-CalcPT-Thresholds'!C:C,'WholeNMJData-CalcPT-Thresholds'!$B:$B=$A594)"),97.65333)</f>
        <v>97.65333</v>
      </c>
    </row>
    <row r="595">
      <c r="A595" s="3" t="s">
        <v>1065</v>
      </c>
      <c r="B595" s="3" t="s">
        <v>1054</v>
      </c>
      <c r="C595" s="2">
        <v>20.0</v>
      </c>
      <c r="D595" s="2">
        <v>6166.97378</v>
      </c>
      <c r="E595" s="2">
        <v>0.300899333482</v>
      </c>
      <c r="F595">
        <f>IFERROR(__xludf.DUMMYFUNCTION("FILTER('WholeNMJData-CalcPT-Thresholds'!D:D,'WholeNMJData-CalcPT-Thresholds'!B:B=A595)"),616.82123)</f>
        <v>616.82123</v>
      </c>
      <c r="G595">
        <f t="shared" si="1"/>
        <v>9.997992092</v>
      </c>
      <c r="H595">
        <f>IFERROR(__xludf.DUMMYFUNCTION("FILTER('WholeNMJData-CalcPT-Thresholds'!C:C,'WholeNMJData-CalcPT-Thresholds'!$B:$B=$A595)"),97.65333)</f>
        <v>97.65333</v>
      </c>
    </row>
    <row r="596">
      <c r="A596" s="3" t="s">
        <v>1065</v>
      </c>
      <c r="B596" s="3" t="s">
        <v>1054</v>
      </c>
      <c r="C596" s="2">
        <v>120.0</v>
      </c>
      <c r="D596" s="2">
        <v>10947.5211967</v>
      </c>
      <c r="E596" s="2">
        <v>1.19114877841</v>
      </c>
      <c r="F596">
        <f>IFERROR(__xludf.DUMMYFUNCTION("FILTER('WholeNMJData-CalcPT-Thresholds'!D:D,'WholeNMJData-CalcPT-Thresholds'!B:B=A596)"),616.82123)</f>
        <v>616.82123</v>
      </c>
      <c r="G596">
        <f t="shared" si="1"/>
        <v>17.74828859</v>
      </c>
      <c r="H596">
        <f>IFERROR(__xludf.DUMMYFUNCTION("FILTER('WholeNMJData-CalcPT-Thresholds'!C:C,'WholeNMJData-CalcPT-Thresholds'!$B:$B=$A596)"),97.65333)</f>
        <v>97.65333</v>
      </c>
    </row>
    <row r="597">
      <c r="A597" s="3" t="s">
        <v>1065</v>
      </c>
      <c r="B597" s="3" t="s">
        <v>1054</v>
      </c>
      <c r="C597" s="2">
        <v>52.0</v>
      </c>
      <c r="D597" s="2">
        <v>6808.94166923</v>
      </c>
      <c r="E597" s="2">
        <v>0.786443100871</v>
      </c>
      <c r="F597">
        <f>IFERROR(__xludf.DUMMYFUNCTION("FILTER('WholeNMJData-CalcPT-Thresholds'!D:D,'WholeNMJData-CalcPT-Thresholds'!B:B=A597)"),616.82123)</f>
        <v>616.82123</v>
      </c>
      <c r="G597">
        <f t="shared" si="1"/>
        <v>11.03876024</v>
      </c>
      <c r="H597">
        <f>IFERROR(__xludf.DUMMYFUNCTION("FILTER('WholeNMJData-CalcPT-Thresholds'!C:C,'WholeNMJData-CalcPT-Thresholds'!$B:$B=$A597)"),97.65333)</f>
        <v>97.65333</v>
      </c>
    </row>
    <row r="598">
      <c r="A598" s="3" t="s">
        <v>1065</v>
      </c>
      <c r="B598" s="3" t="s">
        <v>1054</v>
      </c>
      <c r="C598" s="2">
        <v>232.0</v>
      </c>
      <c r="D598" s="2">
        <v>13081.8120759</v>
      </c>
      <c r="E598" s="2">
        <v>2.10206360866</v>
      </c>
      <c r="F598">
        <f>IFERROR(__xludf.DUMMYFUNCTION("FILTER('WholeNMJData-CalcPT-Thresholds'!D:D,'WholeNMJData-CalcPT-Thresholds'!B:B=A598)"),616.82123)</f>
        <v>616.82123</v>
      </c>
      <c r="G598">
        <f t="shared" si="1"/>
        <v>21.20843356</v>
      </c>
      <c r="H598">
        <f>IFERROR(__xludf.DUMMYFUNCTION("FILTER('WholeNMJData-CalcPT-Thresholds'!C:C,'WholeNMJData-CalcPT-Thresholds'!$B:$B=$A598)"),97.65333)</f>
        <v>97.65333</v>
      </c>
    </row>
    <row r="599">
      <c r="A599" s="3" t="s">
        <v>1065</v>
      </c>
      <c r="B599" s="3" t="s">
        <v>1054</v>
      </c>
      <c r="C599" s="2">
        <v>20.0</v>
      </c>
      <c r="D599" s="2">
        <v>4908.16976</v>
      </c>
      <c r="E599" s="2">
        <v>0.149278312656</v>
      </c>
      <c r="F599">
        <f>IFERROR(__xludf.DUMMYFUNCTION("FILTER('WholeNMJData-CalcPT-Thresholds'!D:D,'WholeNMJData-CalcPT-Thresholds'!B:B=A599)"),616.82123)</f>
        <v>616.82123</v>
      </c>
      <c r="G599">
        <f t="shared" si="1"/>
        <v>7.957199787</v>
      </c>
      <c r="H599">
        <f>IFERROR(__xludf.DUMMYFUNCTION("FILTER('WholeNMJData-CalcPT-Thresholds'!C:C,'WholeNMJData-CalcPT-Thresholds'!$B:$B=$A599)"),97.65333)</f>
        <v>97.65333</v>
      </c>
    </row>
    <row r="600">
      <c r="A600" s="3" t="s">
        <v>1065</v>
      </c>
      <c r="B600" s="3" t="s">
        <v>1054</v>
      </c>
      <c r="C600" s="2">
        <v>20.0</v>
      </c>
      <c r="D600" s="2">
        <v>5899.15298</v>
      </c>
      <c r="E600" s="2">
        <v>0.587977428583</v>
      </c>
      <c r="F600">
        <f>IFERROR(__xludf.DUMMYFUNCTION("FILTER('WholeNMJData-CalcPT-Thresholds'!D:D,'WholeNMJData-CalcPT-Thresholds'!B:B=A600)"),616.82123)</f>
        <v>616.82123</v>
      </c>
      <c r="G600">
        <f t="shared" si="1"/>
        <v>9.563796921</v>
      </c>
      <c r="H600">
        <f>IFERROR(__xludf.DUMMYFUNCTION("FILTER('WholeNMJData-CalcPT-Thresholds'!C:C,'WholeNMJData-CalcPT-Thresholds'!$B:$B=$A600)"),97.65333)</f>
        <v>97.65333</v>
      </c>
    </row>
    <row r="601">
      <c r="A601" s="3" t="s">
        <v>1065</v>
      </c>
      <c r="B601" s="3" t="s">
        <v>1054</v>
      </c>
      <c r="C601" s="2">
        <v>16.0</v>
      </c>
      <c r="D601" s="2">
        <v>5601.91785</v>
      </c>
      <c r="E601" s="2">
        <v>0.509791713565</v>
      </c>
      <c r="F601">
        <f>IFERROR(__xludf.DUMMYFUNCTION("FILTER('WholeNMJData-CalcPT-Thresholds'!D:D,'WholeNMJData-CalcPT-Thresholds'!B:B=A601)"),616.82123)</f>
        <v>616.82123</v>
      </c>
      <c r="G601">
        <f t="shared" si="1"/>
        <v>9.081914788</v>
      </c>
      <c r="H601">
        <f>IFERROR(__xludf.DUMMYFUNCTION("FILTER('WholeNMJData-CalcPT-Thresholds'!C:C,'WholeNMJData-CalcPT-Thresholds'!$B:$B=$A601)"),97.65333)</f>
        <v>97.65333</v>
      </c>
    </row>
    <row r="602">
      <c r="A602" s="3" t="s">
        <v>1065</v>
      </c>
      <c r="B602" s="3" t="s">
        <v>1054</v>
      </c>
      <c r="C602" s="2">
        <v>28.0</v>
      </c>
      <c r="D602" s="2">
        <v>5200.12532857</v>
      </c>
      <c r="E602" s="2">
        <v>0.259639819175</v>
      </c>
      <c r="F602">
        <f>IFERROR(__xludf.DUMMYFUNCTION("FILTER('WholeNMJData-CalcPT-Thresholds'!D:D,'WholeNMJData-CalcPT-Thresholds'!B:B=A602)"),616.82123)</f>
        <v>616.82123</v>
      </c>
      <c r="G602">
        <f t="shared" si="1"/>
        <v>8.430522614</v>
      </c>
      <c r="H602">
        <f>IFERROR(__xludf.DUMMYFUNCTION("FILTER('WholeNMJData-CalcPT-Thresholds'!C:C,'WholeNMJData-CalcPT-Thresholds'!$B:$B=$A602)"),97.65333)</f>
        <v>97.65333</v>
      </c>
    </row>
    <row r="603">
      <c r="A603" s="3" t="s">
        <v>1065</v>
      </c>
      <c r="B603" s="3" t="s">
        <v>1054</v>
      </c>
      <c r="C603" s="2">
        <v>28.0</v>
      </c>
      <c r="D603" s="2">
        <v>7239.45428571</v>
      </c>
      <c r="E603" s="2">
        <v>0.580826252097</v>
      </c>
      <c r="F603">
        <f>IFERROR(__xludf.DUMMYFUNCTION("FILTER('WholeNMJData-CalcPT-Thresholds'!D:D,'WholeNMJData-CalcPT-Thresholds'!B:B=A603)"),616.82123)</f>
        <v>616.82123</v>
      </c>
      <c r="G603">
        <f t="shared" si="1"/>
        <v>11.73671387</v>
      </c>
      <c r="H603">
        <f>IFERROR(__xludf.DUMMYFUNCTION("FILTER('WholeNMJData-CalcPT-Thresholds'!C:C,'WholeNMJData-CalcPT-Thresholds'!$B:$B=$A603)"),97.65333)</f>
        <v>97.65333</v>
      </c>
    </row>
    <row r="604">
      <c r="A604" s="3" t="s">
        <v>1065</v>
      </c>
      <c r="B604" s="3" t="s">
        <v>1054</v>
      </c>
      <c r="C604" s="2">
        <v>36.0</v>
      </c>
      <c r="D604" s="2">
        <v>6461.02125556</v>
      </c>
      <c r="E604" s="2">
        <v>0.864805265142</v>
      </c>
      <c r="F604">
        <f>IFERROR(__xludf.DUMMYFUNCTION("FILTER('WholeNMJData-CalcPT-Thresholds'!D:D,'WholeNMJData-CalcPT-Thresholds'!B:B=A604)"),616.82123)</f>
        <v>616.82123</v>
      </c>
      <c r="G604">
        <f t="shared" si="1"/>
        <v>10.47470635</v>
      </c>
      <c r="H604">
        <f>IFERROR(__xludf.DUMMYFUNCTION("FILTER('WholeNMJData-CalcPT-Thresholds'!C:C,'WholeNMJData-CalcPT-Thresholds'!$B:$B=$A604)"),97.65333)</f>
        <v>97.65333</v>
      </c>
    </row>
    <row r="605">
      <c r="A605" s="3" t="s">
        <v>1065</v>
      </c>
      <c r="B605" s="3" t="s">
        <v>1054</v>
      </c>
      <c r="C605" s="2">
        <v>20.0</v>
      </c>
      <c r="D605" s="2">
        <v>5467.03424</v>
      </c>
      <c r="E605" s="2">
        <v>0.406427123456</v>
      </c>
      <c r="F605">
        <f>IFERROR(__xludf.DUMMYFUNCTION("FILTER('WholeNMJData-CalcPT-Thresholds'!D:D,'WholeNMJData-CalcPT-Thresholds'!B:B=A605)"),616.82123)</f>
        <v>616.82123</v>
      </c>
      <c r="G605">
        <f t="shared" si="1"/>
        <v>8.863239419</v>
      </c>
      <c r="H605">
        <f>IFERROR(__xludf.DUMMYFUNCTION("FILTER('WholeNMJData-CalcPT-Thresholds'!C:C,'WholeNMJData-CalcPT-Thresholds'!$B:$B=$A605)"),97.65333)</f>
        <v>97.65333</v>
      </c>
    </row>
    <row r="606">
      <c r="A606" s="3" t="s">
        <v>1065</v>
      </c>
      <c r="B606" s="3" t="s">
        <v>1054</v>
      </c>
      <c r="C606" s="2">
        <v>20.0</v>
      </c>
      <c r="D606" s="2">
        <v>6568.6866</v>
      </c>
      <c r="E606" s="2">
        <v>0.495213061314</v>
      </c>
      <c r="F606">
        <f>IFERROR(__xludf.DUMMYFUNCTION("FILTER('WholeNMJData-CalcPT-Thresholds'!D:D,'WholeNMJData-CalcPT-Thresholds'!B:B=A606)"),616.82123)</f>
        <v>616.82123</v>
      </c>
      <c r="G606">
        <f t="shared" si="1"/>
        <v>10.64925505</v>
      </c>
      <c r="H606">
        <f>IFERROR(__xludf.DUMMYFUNCTION("FILTER('WholeNMJData-CalcPT-Thresholds'!C:C,'WholeNMJData-CalcPT-Thresholds'!$B:$B=$A606)"),97.65333)</f>
        <v>97.65333</v>
      </c>
    </row>
    <row r="607">
      <c r="A607" s="3" t="s">
        <v>1065</v>
      </c>
      <c r="B607" s="3" t="s">
        <v>1054</v>
      </c>
      <c r="C607" s="2">
        <v>156.0</v>
      </c>
      <c r="D607" s="2">
        <v>12601.7342769</v>
      </c>
      <c r="E607" s="2">
        <v>0.946994757845</v>
      </c>
      <c r="F607">
        <f>IFERROR(__xludf.DUMMYFUNCTION("FILTER('WholeNMJData-CalcPT-Thresholds'!D:D,'WholeNMJData-CalcPT-Thresholds'!B:B=A607)"),616.82123)</f>
        <v>616.82123</v>
      </c>
      <c r="G607">
        <f t="shared" si="1"/>
        <v>20.4301241</v>
      </c>
      <c r="H607">
        <f>IFERROR(__xludf.DUMMYFUNCTION("FILTER('WholeNMJData-CalcPT-Thresholds'!C:C,'WholeNMJData-CalcPT-Thresholds'!$B:$B=$A607)"),97.65333)</f>
        <v>97.65333</v>
      </c>
    </row>
    <row r="608">
      <c r="A608" s="3" t="s">
        <v>1065</v>
      </c>
      <c r="B608" s="3" t="s">
        <v>1054</v>
      </c>
      <c r="C608" s="2">
        <v>52.0</v>
      </c>
      <c r="D608" s="2">
        <v>8019.87636923</v>
      </c>
      <c r="E608" s="2">
        <v>0.916764680838</v>
      </c>
      <c r="F608">
        <f>IFERROR(__xludf.DUMMYFUNCTION("FILTER('WholeNMJData-CalcPT-Thresholds'!D:D,'WholeNMJData-CalcPT-Thresholds'!B:B=A608)"),616.82123)</f>
        <v>616.82123</v>
      </c>
      <c r="G608">
        <f t="shared" si="1"/>
        <v>13.00194607</v>
      </c>
      <c r="H608">
        <f>IFERROR(__xludf.DUMMYFUNCTION("FILTER('WholeNMJData-CalcPT-Thresholds'!C:C,'WholeNMJData-CalcPT-Thresholds'!$B:$B=$A608)"),97.65333)</f>
        <v>97.65333</v>
      </c>
    </row>
    <row r="609">
      <c r="A609" s="3" t="s">
        <v>1065</v>
      </c>
      <c r="B609" s="3" t="s">
        <v>1054</v>
      </c>
      <c r="C609" s="2">
        <v>36.0</v>
      </c>
      <c r="D609" s="2">
        <v>7013.46983333</v>
      </c>
      <c r="E609" s="2">
        <v>0.831589119024</v>
      </c>
      <c r="F609">
        <f>IFERROR(__xludf.DUMMYFUNCTION("FILTER('WholeNMJData-CalcPT-Thresholds'!D:D,'WholeNMJData-CalcPT-Thresholds'!B:B=A609)"),616.82123)</f>
        <v>616.82123</v>
      </c>
      <c r="G609">
        <f t="shared" si="1"/>
        <v>11.37034442</v>
      </c>
      <c r="H609">
        <f>IFERROR(__xludf.DUMMYFUNCTION("FILTER('WholeNMJData-CalcPT-Thresholds'!C:C,'WholeNMJData-CalcPT-Thresholds'!$B:$B=$A609)"),97.65333)</f>
        <v>97.65333</v>
      </c>
    </row>
    <row r="610">
      <c r="A610" s="3" t="s">
        <v>1065</v>
      </c>
      <c r="B610" s="3" t="s">
        <v>1054</v>
      </c>
      <c r="C610" s="2">
        <v>32.0</v>
      </c>
      <c r="D610" s="2">
        <v>5593.64475</v>
      </c>
      <c r="E610" s="2">
        <v>1.24532218461</v>
      </c>
      <c r="F610">
        <f>IFERROR(__xludf.DUMMYFUNCTION("FILTER('WholeNMJData-CalcPT-Thresholds'!D:D,'WholeNMJData-CalcPT-Thresholds'!B:B=A610)"),616.82123)</f>
        <v>616.82123</v>
      </c>
      <c r="G610">
        <f t="shared" si="1"/>
        <v>9.068502311</v>
      </c>
      <c r="H610">
        <f>IFERROR(__xludf.DUMMYFUNCTION("FILTER('WholeNMJData-CalcPT-Thresholds'!C:C,'WholeNMJData-CalcPT-Thresholds'!$B:$B=$A610)"),97.65333)</f>
        <v>97.65333</v>
      </c>
    </row>
    <row r="611">
      <c r="A611" s="3" t="s">
        <v>1065</v>
      </c>
      <c r="B611" s="3" t="s">
        <v>1054</v>
      </c>
      <c r="C611" s="2">
        <v>16.0</v>
      </c>
      <c r="D611" s="2">
        <v>4841.6236</v>
      </c>
      <c r="E611" s="2">
        <v>0.258961828425</v>
      </c>
      <c r="F611">
        <f>IFERROR(__xludf.DUMMYFUNCTION("FILTER('WholeNMJData-CalcPT-Thresholds'!D:D,'WholeNMJData-CalcPT-Thresholds'!B:B=A611)"),616.82123)</f>
        <v>616.82123</v>
      </c>
      <c r="G611">
        <f t="shared" si="1"/>
        <v>7.849314136</v>
      </c>
      <c r="H611">
        <f>IFERROR(__xludf.DUMMYFUNCTION("FILTER('WholeNMJData-CalcPT-Thresholds'!C:C,'WholeNMJData-CalcPT-Thresholds'!$B:$B=$A611)"),97.65333)</f>
        <v>97.65333</v>
      </c>
    </row>
    <row r="612">
      <c r="A612" s="3" t="s">
        <v>1065</v>
      </c>
      <c r="B612" s="3" t="s">
        <v>1054</v>
      </c>
      <c r="C612" s="2">
        <v>88.0</v>
      </c>
      <c r="D612" s="2">
        <v>7260.49115909</v>
      </c>
      <c r="E612" s="2">
        <v>0.986989687471</v>
      </c>
      <c r="F612">
        <f>IFERROR(__xludf.DUMMYFUNCTION("FILTER('WholeNMJData-CalcPT-Thresholds'!D:D,'WholeNMJData-CalcPT-Thresholds'!B:B=A612)"),616.82123)</f>
        <v>616.82123</v>
      </c>
      <c r="G612">
        <f t="shared" si="1"/>
        <v>11.77081917</v>
      </c>
      <c r="H612">
        <f>IFERROR(__xludf.DUMMYFUNCTION("FILTER('WholeNMJData-CalcPT-Thresholds'!C:C,'WholeNMJData-CalcPT-Thresholds'!$B:$B=$A612)"),97.65333)</f>
        <v>97.65333</v>
      </c>
    </row>
    <row r="613">
      <c r="A613" s="3" t="s">
        <v>1065</v>
      </c>
      <c r="B613" s="3" t="s">
        <v>1054</v>
      </c>
      <c r="C613" s="2">
        <v>16.0</v>
      </c>
      <c r="D613" s="2">
        <v>5843.3751</v>
      </c>
      <c r="E613" s="2">
        <v>0.368185160662</v>
      </c>
      <c r="F613">
        <f>IFERROR(__xludf.DUMMYFUNCTION("FILTER('WholeNMJData-CalcPT-Thresholds'!D:D,'WholeNMJData-CalcPT-Thresholds'!B:B=A613)"),616.82123)</f>
        <v>616.82123</v>
      </c>
      <c r="G613">
        <f t="shared" si="1"/>
        <v>9.473368969</v>
      </c>
      <c r="H613">
        <f>IFERROR(__xludf.DUMMYFUNCTION("FILTER('WholeNMJData-CalcPT-Thresholds'!C:C,'WholeNMJData-CalcPT-Thresholds'!$B:$B=$A613)"),97.65333)</f>
        <v>97.65333</v>
      </c>
    </row>
    <row r="614">
      <c r="A614" s="3" t="s">
        <v>1065</v>
      </c>
      <c r="B614" s="3" t="s">
        <v>1054</v>
      </c>
      <c r="C614" s="2">
        <v>36.0</v>
      </c>
      <c r="D614" s="2">
        <v>5619.47388889</v>
      </c>
      <c r="E614" s="2">
        <v>0.479792851308</v>
      </c>
      <c r="F614">
        <f>IFERROR(__xludf.DUMMYFUNCTION("FILTER('WholeNMJData-CalcPT-Thresholds'!D:D,'WholeNMJData-CalcPT-Thresholds'!B:B=A614)"),616.82123)</f>
        <v>616.82123</v>
      </c>
      <c r="G614">
        <f t="shared" si="1"/>
        <v>9.110376906</v>
      </c>
      <c r="H614">
        <f>IFERROR(__xludf.DUMMYFUNCTION("FILTER('WholeNMJData-CalcPT-Thresholds'!C:C,'WholeNMJData-CalcPT-Thresholds'!$B:$B=$A614)"),97.65333)</f>
        <v>97.65333</v>
      </c>
    </row>
    <row r="615">
      <c r="A615" s="3" t="s">
        <v>1065</v>
      </c>
      <c r="B615" s="3" t="s">
        <v>1054</v>
      </c>
      <c r="C615" s="2">
        <v>116.0</v>
      </c>
      <c r="D615" s="2">
        <v>9107.76887586</v>
      </c>
      <c r="E615" s="2">
        <v>0.817389648493</v>
      </c>
      <c r="F615">
        <f>IFERROR(__xludf.DUMMYFUNCTION("FILTER('WholeNMJData-CalcPT-Thresholds'!D:D,'WholeNMJData-CalcPT-Thresholds'!B:B=A615)"),616.82123)</f>
        <v>616.82123</v>
      </c>
      <c r="G615">
        <f t="shared" si="1"/>
        <v>14.76565402</v>
      </c>
      <c r="H615">
        <f>IFERROR(__xludf.DUMMYFUNCTION("FILTER('WholeNMJData-CalcPT-Thresholds'!C:C,'WholeNMJData-CalcPT-Thresholds'!$B:$B=$A615)"),97.65333)</f>
        <v>97.65333</v>
      </c>
    </row>
    <row r="616">
      <c r="A616" s="3" t="s">
        <v>1065</v>
      </c>
      <c r="B616" s="3" t="s">
        <v>1054</v>
      </c>
      <c r="C616" s="2">
        <v>56.0</v>
      </c>
      <c r="D616" s="2">
        <v>6654.58118571</v>
      </c>
      <c r="E616" s="2">
        <v>0.495222435196</v>
      </c>
      <c r="F616">
        <f>IFERROR(__xludf.DUMMYFUNCTION("FILTER('WholeNMJData-CalcPT-Thresholds'!D:D,'WholeNMJData-CalcPT-Thresholds'!B:B=A616)"),616.82123)</f>
        <v>616.82123</v>
      </c>
      <c r="G616">
        <f t="shared" si="1"/>
        <v>10.78850867</v>
      </c>
      <c r="H616">
        <f>IFERROR(__xludf.DUMMYFUNCTION("FILTER('WholeNMJData-CalcPT-Thresholds'!C:C,'WholeNMJData-CalcPT-Thresholds'!$B:$B=$A616)"),97.65333)</f>
        <v>97.65333</v>
      </c>
    </row>
    <row r="617">
      <c r="A617" s="3" t="s">
        <v>1065</v>
      </c>
      <c r="B617" s="3" t="s">
        <v>1054</v>
      </c>
      <c r="C617" s="2">
        <v>44.0</v>
      </c>
      <c r="D617" s="2">
        <v>6838.77586364</v>
      </c>
      <c r="E617" s="2">
        <v>0.494201267506</v>
      </c>
      <c r="F617">
        <f>IFERROR(__xludf.DUMMYFUNCTION("FILTER('WholeNMJData-CalcPT-Thresholds'!D:D,'WholeNMJData-CalcPT-Thresholds'!B:B=A617)"),616.82123)</f>
        <v>616.82123</v>
      </c>
      <c r="G617">
        <f t="shared" si="1"/>
        <v>11.08712789</v>
      </c>
      <c r="H617">
        <f>IFERROR(__xludf.DUMMYFUNCTION("FILTER('WholeNMJData-CalcPT-Thresholds'!C:C,'WholeNMJData-CalcPT-Thresholds'!$B:$B=$A617)"),97.65333)</f>
        <v>97.65333</v>
      </c>
    </row>
    <row r="618">
      <c r="A618" s="3" t="s">
        <v>1065</v>
      </c>
      <c r="B618" s="3" t="s">
        <v>1054</v>
      </c>
      <c r="C618" s="2">
        <v>24.0</v>
      </c>
      <c r="D618" s="2">
        <v>5761.99733333</v>
      </c>
      <c r="E618" s="2">
        <v>0.575885913866</v>
      </c>
      <c r="F618">
        <f>IFERROR(__xludf.DUMMYFUNCTION("FILTER('WholeNMJData-CalcPT-Thresholds'!D:D,'WholeNMJData-CalcPT-Thresholds'!B:B=A618)"),616.82123)</f>
        <v>616.82123</v>
      </c>
      <c r="G618">
        <f t="shared" si="1"/>
        <v>9.341438091</v>
      </c>
      <c r="H618">
        <f>IFERROR(__xludf.DUMMYFUNCTION("FILTER('WholeNMJData-CalcPT-Thresholds'!C:C,'WholeNMJData-CalcPT-Thresholds'!$B:$B=$A618)"),97.65333)</f>
        <v>97.65333</v>
      </c>
    </row>
    <row r="619">
      <c r="A619" s="3" t="s">
        <v>1065</v>
      </c>
      <c r="B619" s="3" t="s">
        <v>1054</v>
      </c>
      <c r="C619" s="2">
        <v>24.0</v>
      </c>
      <c r="D619" s="2">
        <v>4691.61785</v>
      </c>
      <c r="E619" s="2">
        <v>0.345355941554</v>
      </c>
      <c r="F619">
        <f>IFERROR(__xludf.DUMMYFUNCTION("FILTER('WholeNMJData-CalcPT-Thresholds'!D:D,'WholeNMJData-CalcPT-Thresholds'!B:B=A619)"),616.82123)</f>
        <v>616.82123</v>
      </c>
      <c r="G619">
        <f t="shared" si="1"/>
        <v>7.606122523</v>
      </c>
      <c r="H619">
        <f>IFERROR(__xludf.DUMMYFUNCTION("FILTER('WholeNMJData-CalcPT-Thresholds'!C:C,'WholeNMJData-CalcPT-Thresholds'!$B:$B=$A619)"),97.65333)</f>
        <v>97.65333</v>
      </c>
    </row>
    <row r="620">
      <c r="A620" s="3" t="s">
        <v>1065</v>
      </c>
      <c r="B620" s="3" t="s">
        <v>1054</v>
      </c>
      <c r="C620" s="2">
        <v>20.0</v>
      </c>
      <c r="D620" s="2">
        <v>6017.24328</v>
      </c>
      <c r="E620" s="2">
        <v>0.682544133399</v>
      </c>
      <c r="F620">
        <f>IFERROR(__xludf.DUMMYFUNCTION("FILTER('WholeNMJData-CalcPT-Thresholds'!D:D,'WholeNMJData-CalcPT-Thresholds'!B:B=A620)"),616.82123)</f>
        <v>616.82123</v>
      </c>
      <c r="G620">
        <f t="shared" si="1"/>
        <v>9.755246719</v>
      </c>
      <c r="H620">
        <f>IFERROR(__xludf.DUMMYFUNCTION("FILTER('WholeNMJData-CalcPT-Thresholds'!C:C,'WholeNMJData-CalcPT-Thresholds'!$B:$B=$A620)"),97.65333)</f>
        <v>97.65333</v>
      </c>
    </row>
    <row r="621">
      <c r="A621" s="3" t="s">
        <v>1065</v>
      </c>
      <c r="B621" s="3" t="s">
        <v>1054</v>
      </c>
      <c r="C621" s="2">
        <v>68.0</v>
      </c>
      <c r="D621" s="2">
        <v>5868.39184706</v>
      </c>
      <c r="E621" s="2">
        <v>0.641162894036</v>
      </c>
      <c r="F621">
        <f>IFERROR(__xludf.DUMMYFUNCTION("FILTER('WholeNMJData-CalcPT-Thresholds'!D:D,'WholeNMJData-CalcPT-Thresholds'!B:B=A621)"),616.82123)</f>
        <v>616.82123</v>
      </c>
      <c r="G621">
        <f t="shared" si="1"/>
        <v>9.513926502</v>
      </c>
      <c r="H621">
        <f>IFERROR(__xludf.DUMMYFUNCTION("FILTER('WholeNMJData-CalcPT-Thresholds'!C:C,'WholeNMJData-CalcPT-Thresholds'!$B:$B=$A621)"),97.65333)</f>
        <v>97.65333</v>
      </c>
    </row>
    <row r="622">
      <c r="A622" s="3" t="s">
        <v>1065</v>
      </c>
      <c r="B622" s="3" t="s">
        <v>1054</v>
      </c>
      <c r="C622" s="2">
        <v>16.0</v>
      </c>
      <c r="D622" s="2">
        <v>5849.6534</v>
      </c>
      <c r="E622" s="2">
        <v>0.121677773251</v>
      </c>
      <c r="F622">
        <f>IFERROR(__xludf.DUMMYFUNCTION("FILTER('WholeNMJData-CalcPT-Thresholds'!D:D,'WholeNMJData-CalcPT-Thresholds'!B:B=A622)"),616.82123)</f>
        <v>616.82123</v>
      </c>
      <c r="G622">
        <f t="shared" si="1"/>
        <v>9.483547445</v>
      </c>
      <c r="H622">
        <f>IFERROR(__xludf.DUMMYFUNCTION("FILTER('WholeNMJData-CalcPT-Thresholds'!C:C,'WholeNMJData-CalcPT-Thresholds'!$B:$B=$A622)"),97.65333)</f>
        <v>97.65333</v>
      </c>
    </row>
    <row r="623">
      <c r="A623" s="3" t="s">
        <v>1065</v>
      </c>
      <c r="B623" s="3" t="s">
        <v>1054</v>
      </c>
      <c r="C623" s="2">
        <v>24.0</v>
      </c>
      <c r="D623" s="2">
        <v>5018.06516667</v>
      </c>
      <c r="E623" s="2">
        <v>0.326137494362</v>
      </c>
      <c r="F623">
        <f>IFERROR(__xludf.DUMMYFUNCTION("FILTER('WholeNMJData-CalcPT-Thresholds'!D:D,'WholeNMJData-CalcPT-Thresholds'!B:B=A623)"),616.82123)</f>
        <v>616.82123</v>
      </c>
      <c r="G623">
        <f t="shared" si="1"/>
        <v>8.135363899</v>
      </c>
      <c r="H623">
        <f>IFERROR(__xludf.DUMMYFUNCTION("FILTER('WholeNMJData-CalcPT-Thresholds'!C:C,'WholeNMJData-CalcPT-Thresholds'!$B:$B=$A623)"),97.65333)</f>
        <v>97.65333</v>
      </c>
    </row>
    <row r="624">
      <c r="A624" s="3" t="s">
        <v>1065</v>
      </c>
      <c r="B624" s="3" t="s">
        <v>1054</v>
      </c>
      <c r="C624" s="2">
        <v>20.0</v>
      </c>
      <c r="D624" s="2">
        <v>5851.65758</v>
      </c>
      <c r="E624" s="2">
        <v>1.31531464286</v>
      </c>
      <c r="F624">
        <f>IFERROR(__xludf.DUMMYFUNCTION("FILTER('WholeNMJData-CalcPT-Thresholds'!D:D,'WholeNMJData-CalcPT-Thresholds'!B:B=A624)"),616.82123)</f>
        <v>616.82123</v>
      </c>
      <c r="G624">
        <f t="shared" si="1"/>
        <v>9.486796653</v>
      </c>
      <c r="H624">
        <f>IFERROR(__xludf.DUMMYFUNCTION("FILTER('WholeNMJData-CalcPT-Thresholds'!C:C,'WholeNMJData-CalcPT-Thresholds'!$B:$B=$A624)"),97.65333)</f>
        <v>97.65333</v>
      </c>
    </row>
    <row r="625">
      <c r="A625" s="3" t="s">
        <v>1065</v>
      </c>
      <c r="B625" s="3" t="s">
        <v>1054</v>
      </c>
      <c r="C625" s="2">
        <v>16.0</v>
      </c>
      <c r="D625" s="2">
        <v>5957.33265</v>
      </c>
      <c r="E625" s="2">
        <v>0.234324416986</v>
      </c>
      <c r="F625">
        <f>IFERROR(__xludf.DUMMYFUNCTION("FILTER('WholeNMJData-CalcPT-Thresholds'!D:D,'WholeNMJData-CalcPT-Thresholds'!B:B=A625)"),616.82123)</f>
        <v>616.82123</v>
      </c>
      <c r="G625">
        <f t="shared" si="1"/>
        <v>9.65811869</v>
      </c>
      <c r="H625">
        <f>IFERROR(__xludf.DUMMYFUNCTION("FILTER('WholeNMJData-CalcPT-Thresholds'!C:C,'WholeNMJData-CalcPT-Thresholds'!$B:$B=$A625)"),97.65333)</f>
        <v>97.65333</v>
      </c>
    </row>
    <row r="626">
      <c r="A626" s="3" t="s">
        <v>1065</v>
      </c>
      <c r="B626" s="3" t="s">
        <v>1054</v>
      </c>
      <c r="C626" s="2">
        <v>20.0</v>
      </c>
      <c r="D626" s="2">
        <v>6575.55982</v>
      </c>
      <c r="E626" s="2">
        <v>0.287117804671</v>
      </c>
      <c r="F626">
        <f>IFERROR(__xludf.DUMMYFUNCTION("FILTER('WholeNMJData-CalcPT-Thresholds'!D:D,'WholeNMJData-CalcPT-Thresholds'!B:B=A626)"),616.82123)</f>
        <v>616.82123</v>
      </c>
      <c r="G626">
        <f t="shared" si="1"/>
        <v>10.66039802</v>
      </c>
      <c r="H626">
        <f>IFERROR(__xludf.DUMMYFUNCTION("FILTER('WholeNMJData-CalcPT-Thresholds'!C:C,'WholeNMJData-CalcPT-Thresholds'!$B:$B=$A626)"),97.65333)</f>
        <v>97.65333</v>
      </c>
    </row>
    <row r="627">
      <c r="A627" s="3" t="s">
        <v>1065</v>
      </c>
      <c r="B627" s="3" t="s">
        <v>1054</v>
      </c>
      <c r="C627" s="2">
        <v>16.0</v>
      </c>
      <c r="D627" s="2">
        <v>5721.723425</v>
      </c>
      <c r="E627" s="2">
        <v>0.342998386015</v>
      </c>
      <c r="F627">
        <f>IFERROR(__xludf.DUMMYFUNCTION("FILTER('WholeNMJData-CalcPT-Thresholds'!D:D,'WholeNMJData-CalcPT-Thresholds'!B:B=A627)"),616.82123)</f>
        <v>616.82123</v>
      </c>
      <c r="G627">
        <f t="shared" si="1"/>
        <v>9.276145416</v>
      </c>
      <c r="H627">
        <f>IFERROR(__xludf.DUMMYFUNCTION("FILTER('WholeNMJData-CalcPT-Thresholds'!C:C,'WholeNMJData-CalcPT-Thresholds'!$B:$B=$A627)"),97.65333)</f>
        <v>97.65333</v>
      </c>
    </row>
    <row r="628">
      <c r="A628" s="3" t="s">
        <v>1065</v>
      </c>
      <c r="B628" s="3" t="s">
        <v>1054</v>
      </c>
      <c r="C628" s="2">
        <v>16.0</v>
      </c>
      <c r="D628" s="2">
        <v>5134.163625</v>
      </c>
      <c r="E628" s="2">
        <v>0.323997854665</v>
      </c>
      <c r="F628">
        <f>IFERROR(__xludf.DUMMYFUNCTION("FILTER('WholeNMJData-CalcPT-Thresholds'!D:D,'WholeNMJData-CalcPT-Thresholds'!B:B=A628)"),616.82123)</f>
        <v>616.82123</v>
      </c>
      <c r="G628">
        <f t="shared" si="1"/>
        <v>8.323584493</v>
      </c>
      <c r="H628">
        <f>IFERROR(__xludf.DUMMYFUNCTION("FILTER('WholeNMJData-CalcPT-Thresholds'!C:C,'WholeNMJData-CalcPT-Thresholds'!$B:$B=$A628)"),97.65333)</f>
        <v>97.65333</v>
      </c>
    </row>
    <row r="629">
      <c r="A629" s="3" t="s">
        <v>1065</v>
      </c>
      <c r="B629" s="3" t="s">
        <v>1054</v>
      </c>
      <c r="C629" s="2">
        <v>20.0</v>
      </c>
      <c r="D629" s="2">
        <v>5939.34204</v>
      </c>
      <c r="E629" s="2">
        <v>0.510077527039</v>
      </c>
      <c r="F629">
        <f>IFERROR(__xludf.DUMMYFUNCTION("FILTER('WholeNMJData-CalcPT-Thresholds'!D:D,'WholeNMJData-CalcPT-Thresholds'!B:B=A629)"),616.82123)</f>
        <v>616.82123</v>
      </c>
      <c r="G629">
        <f t="shared" si="1"/>
        <v>9.628952039</v>
      </c>
      <c r="H629">
        <f>IFERROR(__xludf.DUMMYFUNCTION("FILTER('WholeNMJData-CalcPT-Thresholds'!C:C,'WholeNMJData-CalcPT-Thresholds'!$B:$B=$A629)"),97.65333)</f>
        <v>97.65333</v>
      </c>
    </row>
    <row r="630">
      <c r="A630" s="3" t="s">
        <v>1065</v>
      </c>
      <c r="B630" s="3" t="s">
        <v>1054</v>
      </c>
      <c r="C630" s="2">
        <v>28.0</v>
      </c>
      <c r="D630" s="2">
        <v>5716.45745714</v>
      </c>
      <c r="E630" s="2">
        <v>0.558001266329</v>
      </c>
      <c r="F630">
        <f>IFERROR(__xludf.DUMMYFUNCTION("FILTER('WholeNMJData-CalcPT-Thresholds'!D:D,'WholeNMJData-CalcPT-Thresholds'!B:B=A630)"),616.82123)</f>
        <v>616.82123</v>
      </c>
      <c r="G630">
        <f t="shared" si="1"/>
        <v>9.267608148</v>
      </c>
      <c r="H630">
        <f>IFERROR(__xludf.DUMMYFUNCTION("FILTER('WholeNMJData-CalcPT-Thresholds'!C:C,'WholeNMJData-CalcPT-Thresholds'!$B:$B=$A630)"),97.65333)</f>
        <v>97.65333</v>
      </c>
    </row>
    <row r="631">
      <c r="A631" s="3" t="s">
        <v>1065</v>
      </c>
      <c r="B631" s="3" t="s">
        <v>1054</v>
      </c>
      <c r="C631" s="2">
        <v>16.0</v>
      </c>
      <c r="D631" s="2">
        <v>6071.7246</v>
      </c>
      <c r="E631" s="2">
        <v>0.493611864412</v>
      </c>
      <c r="F631">
        <f>IFERROR(__xludf.DUMMYFUNCTION("FILTER('WholeNMJData-CalcPT-Thresholds'!D:D,'WholeNMJData-CalcPT-Thresholds'!B:B=A631)"),616.82123)</f>
        <v>616.82123</v>
      </c>
      <c r="G631">
        <f t="shared" si="1"/>
        <v>9.843572667</v>
      </c>
      <c r="H631">
        <f>IFERROR(__xludf.DUMMYFUNCTION("FILTER('WholeNMJData-CalcPT-Thresholds'!C:C,'WholeNMJData-CalcPT-Thresholds'!$B:$B=$A631)"),97.65333)</f>
        <v>97.65333</v>
      </c>
    </row>
    <row r="632">
      <c r="A632" s="3" t="s">
        <v>1065</v>
      </c>
      <c r="B632" s="3" t="s">
        <v>1054</v>
      </c>
      <c r="C632" s="2">
        <v>16.0</v>
      </c>
      <c r="D632" s="2">
        <v>6179.92165</v>
      </c>
      <c r="E632" s="2">
        <v>0.376961364874</v>
      </c>
      <c r="F632">
        <f>IFERROR(__xludf.DUMMYFUNCTION("FILTER('WholeNMJData-CalcPT-Thresholds'!D:D,'WholeNMJData-CalcPT-Thresholds'!B:B=A632)"),616.82123)</f>
        <v>616.82123</v>
      </c>
      <c r="G632">
        <f t="shared" si="1"/>
        <v>10.01898338</v>
      </c>
      <c r="H632">
        <f>IFERROR(__xludf.DUMMYFUNCTION("FILTER('WholeNMJData-CalcPT-Thresholds'!C:C,'WholeNMJData-CalcPT-Thresholds'!$B:$B=$A632)"),97.65333)</f>
        <v>97.65333</v>
      </c>
    </row>
    <row r="633">
      <c r="A633" s="3" t="s">
        <v>1065</v>
      </c>
      <c r="B633" s="3" t="s">
        <v>1054</v>
      </c>
      <c r="C633" s="2">
        <v>56.0</v>
      </c>
      <c r="D633" s="2">
        <v>7219.46323571</v>
      </c>
      <c r="E633" s="2">
        <v>0.929437477679</v>
      </c>
      <c r="F633">
        <f>IFERROR(__xludf.DUMMYFUNCTION("FILTER('WholeNMJData-CalcPT-Thresholds'!D:D,'WholeNMJData-CalcPT-Thresholds'!B:B=A633)"),616.82123)</f>
        <v>616.82123</v>
      </c>
      <c r="G633">
        <f t="shared" si="1"/>
        <v>11.70430407</v>
      </c>
      <c r="H633">
        <f>IFERROR(__xludf.DUMMYFUNCTION("FILTER('WholeNMJData-CalcPT-Thresholds'!C:C,'WholeNMJData-CalcPT-Thresholds'!$B:$B=$A633)"),97.65333)</f>
        <v>97.65333</v>
      </c>
    </row>
    <row r="634">
      <c r="A634" s="3" t="s">
        <v>1065</v>
      </c>
      <c r="B634" s="3" t="s">
        <v>1054</v>
      </c>
      <c r="C634" s="2">
        <v>48.0</v>
      </c>
      <c r="D634" s="2">
        <v>7146.71845</v>
      </c>
      <c r="E634" s="2">
        <v>0.795037770097</v>
      </c>
      <c r="F634">
        <f>IFERROR(__xludf.DUMMYFUNCTION("FILTER('WholeNMJData-CalcPT-Thresholds'!D:D,'WholeNMJData-CalcPT-Thresholds'!B:B=A634)"),616.82123)</f>
        <v>616.82123</v>
      </c>
      <c r="G634">
        <f t="shared" si="1"/>
        <v>11.58636912</v>
      </c>
      <c r="H634">
        <f>IFERROR(__xludf.DUMMYFUNCTION("FILTER('WholeNMJData-CalcPT-Thresholds'!C:C,'WholeNMJData-CalcPT-Thresholds'!$B:$B=$A634)"),97.65333)</f>
        <v>97.65333</v>
      </c>
    </row>
    <row r="635">
      <c r="A635" s="3" t="s">
        <v>1065</v>
      </c>
      <c r="B635" s="3" t="s">
        <v>1054</v>
      </c>
      <c r="C635" s="2">
        <v>56.0</v>
      </c>
      <c r="D635" s="2">
        <v>8462.58442857</v>
      </c>
      <c r="E635" s="2">
        <v>0.702399432487</v>
      </c>
      <c r="F635">
        <f>IFERROR(__xludf.DUMMYFUNCTION("FILTER('WholeNMJData-CalcPT-Thresholds'!D:D,'WholeNMJData-CalcPT-Thresholds'!B:B=A635)"),616.82123)</f>
        <v>616.82123</v>
      </c>
      <c r="G635">
        <f t="shared" si="1"/>
        <v>13.71967114</v>
      </c>
      <c r="H635">
        <f>IFERROR(__xludf.DUMMYFUNCTION("FILTER('WholeNMJData-CalcPT-Thresholds'!C:C,'WholeNMJData-CalcPT-Thresholds'!$B:$B=$A635)"),97.65333)</f>
        <v>97.65333</v>
      </c>
    </row>
    <row r="636">
      <c r="A636" s="3" t="s">
        <v>1065</v>
      </c>
      <c r="B636" s="3" t="s">
        <v>1054</v>
      </c>
      <c r="C636" s="2">
        <v>44.0</v>
      </c>
      <c r="D636" s="2">
        <v>7340.36804545</v>
      </c>
      <c r="E636" s="2">
        <v>1.12736371647</v>
      </c>
      <c r="F636">
        <f>IFERROR(__xludf.DUMMYFUNCTION("FILTER('WholeNMJData-CalcPT-Thresholds'!D:D,'WholeNMJData-CalcPT-Thresholds'!B:B=A636)"),616.82123)</f>
        <v>616.82123</v>
      </c>
      <c r="G636">
        <f t="shared" si="1"/>
        <v>11.9003168</v>
      </c>
      <c r="H636">
        <f>IFERROR(__xludf.DUMMYFUNCTION("FILTER('WholeNMJData-CalcPT-Thresholds'!C:C,'WholeNMJData-CalcPT-Thresholds'!$B:$B=$A636)"),97.65333)</f>
        <v>97.65333</v>
      </c>
    </row>
    <row r="637">
      <c r="A637" s="3" t="s">
        <v>1065</v>
      </c>
      <c r="B637" s="3" t="s">
        <v>1054</v>
      </c>
      <c r="C637" s="2">
        <v>68.0</v>
      </c>
      <c r="D637" s="2">
        <v>8963.21142353</v>
      </c>
      <c r="E637" s="2">
        <v>0.871227267885</v>
      </c>
      <c r="F637">
        <f>IFERROR(__xludf.DUMMYFUNCTION("FILTER('WholeNMJData-CalcPT-Thresholds'!D:D,'WholeNMJData-CalcPT-Thresholds'!B:B=A637)"),616.82123)</f>
        <v>616.82123</v>
      </c>
      <c r="G637">
        <f t="shared" si="1"/>
        <v>14.53129527</v>
      </c>
      <c r="H637">
        <f>IFERROR(__xludf.DUMMYFUNCTION("FILTER('WholeNMJData-CalcPT-Thresholds'!C:C,'WholeNMJData-CalcPT-Thresholds'!$B:$B=$A637)"),97.65333)</f>
        <v>97.65333</v>
      </c>
    </row>
    <row r="638">
      <c r="A638" s="3" t="s">
        <v>1065</v>
      </c>
      <c r="B638" s="3" t="s">
        <v>1054</v>
      </c>
      <c r="C638" s="2">
        <v>16.0</v>
      </c>
      <c r="D638" s="2">
        <v>4895.898025</v>
      </c>
      <c r="E638" s="2">
        <v>0.35456580001</v>
      </c>
      <c r="F638">
        <f>IFERROR(__xludf.DUMMYFUNCTION("FILTER('WholeNMJData-CalcPT-Thresholds'!D:D,'WholeNMJData-CalcPT-Thresholds'!B:B=A638)"),616.82123)</f>
        <v>616.82123</v>
      </c>
      <c r="G638">
        <f t="shared" si="1"/>
        <v>7.937304663</v>
      </c>
      <c r="H638">
        <f>IFERROR(__xludf.DUMMYFUNCTION("FILTER('WholeNMJData-CalcPT-Thresholds'!C:C,'WholeNMJData-CalcPT-Thresholds'!$B:$B=$A638)"),97.65333)</f>
        <v>97.65333</v>
      </c>
    </row>
    <row r="639">
      <c r="A639" s="3" t="s">
        <v>1065</v>
      </c>
      <c r="B639" s="3" t="s">
        <v>1054</v>
      </c>
      <c r="C639" s="2">
        <v>48.0</v>
      </c>
      <c r="D639" s="2">
        <v>11925.1545667</v>
      </c>
      <c r="E639" s="2">
        <v>0.972960001075</v>
      </c>
      <c r="F639">
        <f>IFERROR(__xludf.DUMMYFUNCTION("FILTER('WholeNMJData-CalcPT-Thresholds'!D:D,'WholeNMJData-CalcPT-Thresholds'!B:B=A639)"),616.82123)</f>
        <v>616.82123</v>
      </c>
      <c r="G639">
        <f t="shared" si="1"/>
        <v>19.33324274</v>
      </c>
      <c r="H639">
        <f>IFERROR(__xludf.DUMMYFUNCTION("FILTER('WholeNMJData-CalcPT-Thresholds'!C:C,'WholeNMJData-CalcPT-Thresholds'!$B:$B=$A639)"),97.65333)</f>
        <v>97.65333</v>
      </c>
    </row>
    <row r="640">
      <c r="A640" s="3" t="s">
        <v>1065</v>
      </c>
      <c r="B640" s="3" t="s">
        <v>1054</v>
      </c>
      <c r="C640" s="2">
        <v>28.0</v>
      </c>
      <c r="D640" s="2">
        <v>5519.38171429</v>
      </c>
      <c r="E640" s="2">
        <v>0.70167308595</v>
      </c>
      <c r="F640">
        <f>IFERROR(__xludf.DUMMYFUNCTION("FILTER('WholeNMJData-CalcPT-Thresholds'!D:D,'WholeNMJData-CalcPT-Thresholds'!B:B=A640)"),616.82123)</f>
        <v>616.82123</v>
      </c>
      <c r="G640">
        <f t="shared" si="1"/>
        <v>8.948105944</v>
      </c>
      <c r="H640">
        <f>IFERROR(__xludf.DUMMYFUNCTION("FILTER('WholeNMJData-CalcPT-Thresholds'!C:C,'WholeNMJData-CalcPT-Thresholds'!$B:$B=$A640)"),97.65333)</f>
        <v>97.65333</v>
      </c>
    </row>
    <row r="641">
      <c r="A641" s="3" t="s">
        <v>1065</v>
      </c>
      <c r="B641" s="3" t="s">
        <v>1054</v>
      </c>
      <c r="C641" s="2">
        <v>36.0</v>
      </c>
      <c r="D641" s="2">
        <v>6083.84636667</v>
      </c>
      <c r="E641" s="2">
        <v>0.789909871217</v>
      </c>
      <c r="F641">
        <f>IFERROR(__xludf.DUMMYFUNCTION("FILTER('WholeNMJData-CalcPT-Thresholds'!D:D,'WholeNMJData-CalcPT-Thresholds'!B:B=A641)"),616.82123)</f>
        <v>616.82123</v>
      </c>
      <c r="G641">
        <f t="shared" si="1"/>
        <v>9.86322466</v>
      </c>
      <c r="H641">
        <f>IFERROR(__xludf.DUMMYFUNCTION("FILTER('WholeNMJData-CalcPT-Thresholds'!C:C,'WholeNMJData-CalcPT-Thresholds'!$B:$B=$A641)"),97.65333)</f>
        <v>97.65333</v>
      </c>
    </row>
    <row r="642">
      <c r="A642" s="3" t="s">
        <v>1065</v>
      </c>
      <c r="B642" s="3" t="s">
        <v>1054</v>
      </c>
      <c r="C642" s="2">
        <v>32.0</v>
      </c>
      <c r="D642" s="2">
        <v>6353.1653875</v>
      </c>
      <c r="E642" s="2">
        <v>0.658706163739</v>
      </c>
      <c r="F642">
        <f>IFERROR(__xludf.DUMMYFUNCTION("FILTER('WholeNMJData-CalcPT-Thresholds'!D:D,'WholeNMJData-CalcPT-Thresholds'!B:B=A642)"),616.82123)</f>
        <v>616.82123</v>
      </c>
      <c r="G642">
        <f t="shared" si="1"/>
        <v>10.29984877</v>
      </c>
      <c r="H642">
        <f>IFERROR(__xludf.DUMMYFUNCTION("FILTER('WholeNMJData-CalcPT-Thresholds'!C:C,'WholeNMJData-CalcPT-Thresholds'!$B:$B=$A642)"),97.65333)</f>
        <v>97.65333</v>
      </c>
    </row>
    <row r="643">
      <c r="A643" s="3" t="s">
        <v>1065</v>
      </c>
      <c r="B643" s="3" t="s">
        <v>1054</v>
      </c>
      <c r="C643" s="2">
        <v>16.0</v>
      </c>
      <c r="D643" s="2">
        <v>5760.599875</v>
      </c>
      <c r="E643" s="2">
        <v>0.466623104942</v>
      </c>
      <c r="F643">
        <f>IFERROR(__xludf.DUMMYFUNCTION("FILTER('WholeNMJData-CalcPT-Thresholds'!D:D,'WholeNMJData-CalcPT-Thresholds'!B:B=A643)"),616.82123)</f>
        <v>616.82123</v>
      </c>
      <c r="G643">
        <f t="shared" si="1"/>
        <v>9.33917251</v>
      </c>
      <c r="H643">
        <f>IFERROR(__xludf.DUMMYFUNCTION("FILTER('WholeNMJData-CalcPT-Thresholds'!C:C,'WholeNMJData-CalcPT-Thresholds'!$B:$B=$A643)"),97.65333)</f>
        <v>97.65333</v>
      </c>
    </row>
    <row r="644">
      <c r="A644" s="3" t="s">
        <v>1065</v>
      </c>
      <c r="B644" s="3" t="s">
        <v>1054</v>
      </c>
      <c r="C644" s="2">
        <v>20.0</v>
      </c>
      <c r="D644" s="2">
        <v>6838.4383</v>
      </c>
      <c r="E644" s="2">
        <v>0.684373316639</v>
      </c>
      <c r="F644">
        <f>IFERROR(__xludf.DUMMYFUNCTION("FILTER('WholeNMJData-CalcPT-Thresholds'!D:D,'WholeNMJData-CalcPT-Thresholds'!B:B=A644)"),616.82123)</f>
        <v>616.82123</v>
      </c>
      <c r="G644">
        <f t="shared" si="1"/>
        <v>11.08658063</v>
      </c>
      <c r="H644">
        <f>IFERROR(__xludf.DUMMYFUNCTION("FILTER('WholeNMJData-CalcPT-Thresholds'!C:C,'WholeNMJData-CalcPT-Thresholds'!$B:$B=$A644)"),97.65333)</f>
        <v>97.65333</v>
      </c>
    </row>
    <row r="645">
      <c r="A645" s="3" t="s">
        <v>1065</v>
      </c>
      <c r="B645" s="3" t="s">
        <v>1054</v>
      </c>
      <c r="C645" s="2">
        <v>84.0</v>
      </c>
      <c r="D645" s="2">
        <v>6382.05850952</v>
      </c>
      <c r="E645" s="2">
        <v>1.0795256248</v>
      </c>
      <c r="F645">
        <f>IFERROR(__xludf.DUMMYFUNCTION("FILTER('WholeNMJData-CalcPT-Thresholds'!D:D,'WholeNMJData-CalcPT-Thresholds'!B:B=A645)"),616.82123)</f>
        <v>616.82123</v>
      </c>
      <c r="G645">
        <f t="shared" si="1"/>
        <v>10.34669074</v>
      </c>
      <c r="H645">
        <f>IFERROR(__xludf.DUMMYFUNCTION("FILTER('WholeNMJData-CalcPT-Thresholds'!C:C,'WholeNMJData-CalcPT-Thresholds'!$B:$B=$A645)"),97.65333)</f>
        <v>97.65333</v>
      </c>
    </row>
    <row r="646">
      <c r="A646" s="3" t="s">
        <v>1066</v>
      </c>
      <c r="B646" s="3" t="s">
        <v>1054</v>
      </c>
      <c r="C646" s="2">
        <v>56.0</v>
      </c>
      <c r="D646" s="2">
        <v>5750.28264286</v>
      </c>
      <c r="E646" s="2">
        <v>1.03103074548</v>
      </c>
      <c r="F646">
        <f>IFERROR(__xludf.DUMMYFUNCTION("FILTER('WholeNMJData-CalcPT-Thresholds'!D:D,'WholeNMJData-CalcPT-Thresholds'!B:B=A646)"),499.08409)</f>
        <v>499.08409</v>
      </c>
      <c r="G646">
        <f t="shared" si="1"/>
        <v>11.52167091</v>
      </c>
      <c r="H646">
        <f>IFERROR(__xludf.DUMMYFUNCTION("FILTER('WholeNMJData-CalcPT-Thresholds'!C:C,'WholeNMJData-CalcPT-Thresholds'!$B:$B=$A646)"),33.40444)</f>
        <v>33.40444</v>
      </c>
    </row>
    <row r="647">
      <c r="A647" s="3" t="s">
        <v>1066</v>
      </c>
      <c r="B647" s="3" t="s">
        <v>1054</v>
      </c>
      <c r="C647" s="2">
        <v>32.0</v>
      </c>
      <c r="D647" s="2">
        <v>5721.0957</v>
      </c>
      <c r="E647" s="2">
        <v>0.785303731242</v>
      </c>
      <c r="F647">
        <f>IFERROR(__xludf.DUMMYFUNCTION("FILTER('WholeNMJData-CalcPT-Thresholds'!D:D,'WholeNMJData-CalcPT-Thresholds'!B:B=A647)"),499.08409)</f>
        <v>499.08409</v>
      </c>
      <c r="G647">
        <f t="shared" si="1"/>
        <v>11.4631899</v>
      </c>
      <c r="H647">
        <f>IFERROR(__xludf.DUMMYFUNCTION("FILTER('WholeNMJData-CalcPT-Thresholds'!C:C,'WholeNMJData-CalcPT-Thresholds'!$B:$B=$A647)"),33.40444)</f>
        <v>33.40444</v>
      </c>
    </row>
    <row r="648">
      <c r="A648" s="3" t="s">
        <v>1066</v>
      </c>
      <c r="B648" s="3" t="s">
        <v>1054</v>
      </c>
      <c r="C648" s="2">
        <v>32.0</v>
      </c>
      <c r="D648" s="2">
        <v>7733.7905375</v>
      </c>
      <c r="E648" s="2">
        <v>1.0098379911</v>
      </c>
      <c r="F648">
        <f>IFERROR(__xludf.DUMMYFUNCTION("FILTER('WholeNMJData-CalcPT-Thresholds'!D:D,'WholeNMJData-CalcPT-Thresholds'!B:B=A648)"),499.08409)</f>
        <v>499.08409</v>
      </c>
      <c r="G648">
        <f t="shared" si="1"/>
        <v>15.4959669</v>
      </c>
      <c r="H648">
        <f>IFERROR(__xludf.DUMMYFUNCTION("FILTER('WholeNMJData-CalcPT-Thresholds'!C:C,'WholeNMJData-CalcPT-Thresholds'!$B:$B=$A648)"),33.40444)</f>
        <v>33.40444</v>
      </c>
    </row>
    <row r="649">
      <c r="A649" s="3" t="s">
        <v>1066</v>
      </c>
      <c r="B649" s="3" t="s">
        <v>1054</v>
      </c>
      <c r="C649" s="2">
        <v>40.0</v>
      </c>
      <c r="D649" s="2">
        <v>5990.65371</v>
      </c>
      <c r="E649" s="2">
        <v>0.673199235881</v>
      </c>
      <c r="F649">
        <f>IFERROR(__xludf.DUMMYFUNCTION("FILTER('WholeNMJData-CalcPT-Thresholds'!D:D,'WholeNMJData-CalcPT-Thresholds'!B:B=A649)"),499.08409)</f>
        <v>499.08409</v>
      </c>
      <c r="G649">
        <f t="shared" si="1"/>
        <v>12.0032953</v>
      </c>
      <c r="H649">
        <f>IFERROR(__xludf.DUMMYFUNCTION("FILTER('WholeNMJData-CalcPT-Thresholds'!C:C,'WholeNMJData-CalcPT-Thresholds'!$B:$B=$A649)"),33.40444)</f>
        <v>33.40444</v>
      </c>
    </row>
    <row r="650">
      <c r="A650" s="3" t="s">
        <v>1066</v>
      </c>
      <c r="B650" s="3" t="s">
        <v>1054</v>
      </c>
      <c r="C650" s="2">
        <v>20.0</v>
      </c>
      <c r="D650" s="2">
        <v>4503.18106</v>
      </c>
      <c r="E650" s="2">
        <v>0.805182503588</v>
      </c>
      <c r="F650">
        <f>IFERROR(__xludf.DUMMYFUNCTION("FILTER('WholeNMJData-CalcPT-Thresholds'!D:D,'WholeNMJData-CalcPT-Thresholds'!B:B=A650)"),499.08409)</f>
        <v>499.08409</v>
      </c>
      <c r="G650">
        <f t="shared" si="1"/>
        <v>9.022890431</v>
      </c>
      <c r="H650">
        <f>IFERROR(__xludf.DUMMYFUNCTION("FILTER('WholeNMJData-CalcPT-Thresholds'!C:C,'WholeNMJData-CalcPT-Thresholds'!$B:$B=$A650)"),33.40444)</f>
        <v>33.40444</v>
      </c>
    </row>
    <row r="651">
      <c r="A651" s="3" t="s">
        <v>1066</v>
      </c>
      <c r="B651" s="3" t="s">
        <v>1054</v>
      </c>
      <c r="C651" s="2">
        <v>56.0</v>
      </c>
      <c r="D651" s="2">
        <v>7876.91642857</v>
      </c>
      <c r="E651" s="2">
        <v>0.771022182992</v>
      </c>
      <c r="F651">
        <f>IFERROR(__xludf.DUMMYFUNCTION("FILTER('WholeNMJData-CalcPT-Thresholds'!D:D,'WholeNMJData-CalcPT-Thresholds'!B:B=A651)"),499.08409)</f>
        <v>499.08409</v>
      </c>
      <c r="G651">
        <f t="shared" si="1"/>
        <v>15.782744</v>
      </c>
      <c r="H651">
        <f>IFERROR(__xludf.DUMMYFUNCTION("FILTER('WholeNMJData-CalcPT-Thresholds'!C:C,'WholeNMJData-CalcPT-Thresholds'!$B:$B=$A651)"),33.40444)</f>
        <v>33.40444</v>
      </c>
    </row>
    <row r="652">
      <c r="A652" s="3" t="s">
        <v>1066</v>
      </c>
      <c r="B652" s="3" t="s">
        <v>1054</v>
      </c>
      <c r="C652" s="2">
        <v>100.0</v>
      </c>
      <c r="D652" s="2">
        <v>9067.0123</v>
      </c>
      <c r="E652" s="2">
        <v>1.05224297534</v>
      </c>
      <c r="F652">
        <f>IFERROR(__xludf.DUMMYFUNCTION("FILTER('WholeNMJData-CalcPT-Thresholds'!D:D,'WholeNMJData-CalcPT-Thresholds'!B:B=A652)"),499.08409)</f>
        <v>499.08409</v>
      </c>
      <c r="G652">
        <f t="shared" si="1"/>
        <v>18.16730383</v>
      </c>
      <c r="H652">
        <f>IFERROR(__xludf.DUMMYFUNCTION("FILTER('WholeNMJData-CalcPT-Thresholds'!C:C,'WholeNMJData-CalcPT-Thresholds'!$B:$B=$A652)"),33.40444)</f>
        <v>33.40444</v>
      </c>
    </row>
    <row r="653">
      <c r="A653" s="3" t="s">
        <v>1066</v>
      </c>
      <c r="B653" s="3" t="s">
        <v>1054</v>
      </c>
      <c r="C653" s="2">
        <v>48.0</v>
      </c>
      <c r="D653" s="2">
        <v>10719.0396167</v>
      </c>
      <c r="E653" s="2">
        <v>0.810414795603</v>
      </c>
      <c r="F653">
        <f>IFERROR(__xludf.DUMMYFUNCTION("FILTER('WholeNMJData-CalcPT-Thresholds'!D:D,'WholeNMJData-CalcPT-Thresholds'!B:B=A653)"),499.08409)</f>
        <v>499.08409</v>
      </c>
      <c r="G653">
        <f t="shared" si="1"/>
        <v>21.477422</v>
      </c>
      <c r="H653">
        <f>IFERROR(__xludf.DUMMYFUNCTION("FILTER('WholeNMJData-CalcPT-Thresholds'!C:C,'WholeNMJData-CalcPT-Thresholds'!$B:$B=$A653)"),33.40444)</f>
        <v>33.40444</v>
      </c>
    </row>
    <row r="654">
      <c r="A654" s="3" t="s">
        <v>1066</v>
      </c>
      <c r="B654" s="3" t="s">
        <v>1054</v>
      </c>
      <c r="C654" s="2">
        <v>48.0</v>
      </c>
      <c r="D654" s="2">
        <v>8385.81000833</v>
      </c>
      <c r="E654" s="2">
        <v>0.418906628758</v>
      </c>
      <c r="F654">
        <f>IFERROR(__xludf.DUMMYFUNCTION("FILTER('WholeNMJData-CalcPT-Thresholds'!D:D,'WholeNMJData-CalcPT-Thresholds'!B:B=A654)"),499.08409)</f>
        <v>499.08409</v>
      </c>
      <c r="G654">
        <f t="shared" si="1"/>
        <v>16.80239899</v>
      </c>
      <c r="H654">
        <f>IFERROR(__xludf.DUMMYFUNCTION("FILTER('WholeNMJData-CalcPT-Thresholds'!C:C,'WholeNMJData-CalcPT-Thresholds'!$B:$B=$A654)"),33.40444)</f>
        <v>33.40444</v>
      </c>
    </row>
    <row r="655">
      <c r="A655" s="3" t="s">
        <v>1066</v>
      </c>
      <c r="B655" s="3" t="s">
        <v>1054</v>
      </c>
      <c r="C655" s="2">
        <v>44.0</v>
      </c>
      <c r="D655" s="2">
        <v>6151.2836</v>
      </c>
      <c r="E655" s="2">
        <v>0.600063407904</v>
      </c>
      <c r="F655">
        <f>IFERROR(__xludf.DUMMYFUNCTION("FILTER('WholeNMJData-CalcPT-Thresholds'!D:D,'WholeNMJData-CalcPT-Thresholds'!B:B=A655)"),499.08409)</f>
        <v>499.08409</v>
      </c>
      <c r="G655">
        <f t="shared" si="1"/>
        <v>12.32514465</v>
      </c>
      <c r="H655">
        <f>IFERROR(__xludf.DUMMYFUNCTION("FILTER('WholeNMJData-CalcPT-Thresholds'!C:C,'WholeNMJData-CalcPT-Thresholds'!$B:$B=$A655)"),33.40444)</f>
        <v>33.40444</v>
      </c>
    </row>
    <row r="656">
      <c r="A656" s="3" t="s">
        <v>1066</v>
      </c>
      <c r="B656" s="3" t="s">
        <v>1054</v>
      </c>
      <c r="C656" s="2">
        <v>20.0</v>
      </c>
      <c r="D656" s="2">
        <v>7704.1327</v>
      </c>
      <c r="E656" s="2">
        <v>0.526937509786</v>
      </c>
      <c r="F656">
        <f>IFERROR(__xludf.DUMMYFUNCTION("FILTER('WholeNMJData-CalcPT-Thresholds'!D:D,'WholeNMJData-CalcPT-Thresholds'!B:B=A656)"),499.08409)</f>
        <v>499.08409</v>
      </c>
      <c r="G656">
        <f t="shared" si="1"/>
        <v>15.43654237</v>
      </c>
      <c r="H656">
        <f>IFERROR(__xludf.DUMMYFUNCTION("FILTER('WholeNMJData-CalcPT-Thresholds'!C:C,'WholeNMJData-CalcPT-Thresholds'!$B:$B=$A656)"),33.40444)</f>
        <v>33.40444</v>
      </c>
    </row>
    <row r="657">
      <c r="A657" s="3" t="s">
        <v>1066</v>
      </c>
      <c r="B657" s="3" t="s">
        <v>1054</v>
      </c>
      <c r="C657" s="2">
        <v>48.0</v>
      </c>
      <c r="D657" s="2">
        <v>5537.247125</v>
      </c>
      <c r="E657" s="2">
        <v>0.625918732135</v>
      </c>
      <c r="F657">
        <f>IFERROR(__xludf.DUMMYFUNCTION("FILTER('WholeNMJData-CalcPT-Thresholds'!D:D,'WholeNMJData-CalcPT-Thresholds'!B:B=A657)"),499.08409)</f>
        <v>499.08409</v>
      </c>
      <c r="G657">
        <f t="shared" si="1"/>
        <v>11.09481796</v>
      </c>
      <c r="H657">
        <f>IFERROR(__xludf.DUMMYFUNCTION("FILTER('WholeNMJData-CalcPT-Thresholds'!C:C,'WholeNMJData-CalcPT-Thresholds'!$B:$B=$A657)"),33.40444)</f>
        <v>33.40444</v>
      </c>
    </row>
    <row r="658">
      <c r="A658" s="3" t="s">
        <v>1066</v>
      </c>
      <c r="B658" s="3" t="s">
        <v>1054</v>
      </c>
      <c r="C658" s="2">
        <v>40.0</v>
      </c>
      <c r="D658" s="2">
        <v>5971.90062</v>
      </c>
      <c r="E658" s="2">
        <v>0.729686523149</v>
      </c>
      <c r="F658">
        <f>IFERROR(__xludf.DUMMYFUNCTION("FILTER('WholeNMJData-CalcPT-Thresholds'!D:D,'WholeNMJData-CalcPT-Thresholds'!B:B=A658)"),499.08409)</f>
        <v>499.08409</v>
      </c>
      <c r="G658">
        <f t="shared" si="1"/>
        <v>11.96572029</v>
      </c>
      <c r="H658">
        <f>IFERROR(__xludf.DUMMYFUNCTION("FILTER('WholeNMJData-CalcPT-Thresholds'!C:C,'WholeNMJData-CalcPT-Thresholds'!$B:$B=$A658)"),33.40444)</f>
        <v>33.40444</v>
      </c>
    </row>
    <row r="659">
      <c r="A659" s="3" t="s">
        <v>1066</v>
      </c>
      <c r="B659" s="3" t="s">
        <v>1054</v>
      </c>
      <c r="C659" s="2">
        <v>16.0</v>
      </c>
      <c r="D659" s="2">
        <v>4874.467775</v>
      </c>
      <c r="E659" s="2">
        <v>0.219886754713</v>
      </c>
      <c r="F659">
        <f>IFERROR(__xludf.DUMMYFUNCTION("FILTER('WholeNMJData-CalcPT-Thresholds'!D:D,'WholeNMJData-CalcPT-Thresholds'!B:B=A659)"),499.08409)</f>
        <v>499.08409</v>
      </c>
      <c r="G659">
        <f t="shared" si="1"/>
        <v>9.766826618</v>
      </c>
      <c r="H659">
        <f>IFERROR(__xludf.DUMMYFUNCTION("FILTER('WholeNMJData-CalcPT-Thresholds'!C:C,'WholeNMJData-CalcPT-Thresholds'!$B:$B=$A659)"),33.40444)</f>
        <v>33.40444</v>
      </c>
    </row>
    <row r="660">
      <c r="A660" s="3" t="s">
        <v>1066</v>
      </c>
      <c r="B660" s="3" t="s">
        <v>1054</v>
      </c>
      <c r="C660" s="2">
        <v>144.0</v>
      </c>
      <c r="D660" s="2">
        <v>14910.6334944</v>
      </c>
      <c r="E660" s="2">
        <v>2.03204009483</v>
      </c>
      <c r="F660">
        <f>IFERROR(__xludf.DUMMYFUNCTION("FILTER('WholeNMJData-CalcPT-Thresholds'!D:D,'WholeNMJData-CalcPT-Thresholds'!B:B=A660)"),499.08409)</f>
        <v>499.08409</v>
      </c>
      <c r="G660">
        <f t="shared" si="1"/>
        <v>29.87599443</v>
      </c>
      <c r="H660">
        <f>IFERROR(__xludf.DUMMYFUNCTION("FILTER('WholeNMJData-CalcPT-Thresholds'!C:C,'WholeNMJData-CalcPT-Thresholds'!$B:$B=$A660)"),33.40444)</f>
        <v>33.40444</v>
      </c>
    </row>
    <row r="661">
      <c r="A661" s="3" t="s">
        <v>1066</v>
      </c>
      <c r="B661" s="3" t="s">
        <v>1054</v>
      </c>
      <c r="C661" s="2">
        <v>44.0</v>
      </c>
      <c r="D661" s="2">
        <v>7918.75839091</v>
      </c>
      <c r="E661" s="2">
        <v>0.635230733365</v>
      </c>
      <c r="F661">
        <f>IFERROR(__xludf.DUMMYFUNCTION("FILTER('WholeNMJData-CalcPT-Thresholds'!D:D,'WholeNMJData-CalcPT-Thresholds'!B:B=A661)"),499.08409)</f>
        <v>499.08409</v>
      </c>
      <c r="G661">
        <f t="shared" si="1"/>
        <v>15.8665815</v>
      </c>
      <c r="H661">
        <f>IFERROR(__xludf.DUMMYFUNCTION("FILTER('WholeNMJData-CalcPT-Thresholds'!C:C,'WholeNMJData-CalcPT-Thresholds'!$B:$B=$A661)"),33.40444)</f>
        <v>33.40444</v>
      </c>
    </row>
    <row r="662">
      <c r="A662" s="3" t="s">
        <v>1066</v>
      </c>
      <c r="B662" s="3" t="s">
        <v>1054</v>
      </c>
      <c r="C662" s="2">
        <v>40.0</v>
      </c>
      <c r="D662" s="2">
        <v>7537.10582</v>
      </c>
      <c r="E662" s="2">
        <v>0.817238426407</v>
      </c>
      <c r="F662">
        <f>IFERROR(__xludf.DUMMYFUNCTION("FILTER('WholeNMJData-CalcPT-Thresholds'!D:D,'WholeNMJData-CalcPT-Thresholds'!B:B=A662)"),499.08409)</f>
        <v>499.08409</v>
      </c>
      <c r="G662">
        <f t="shared" si="1"/>
        <v>15.10187556</v>
      </c>
      <c r="H662">
        <f>IFERROR(__xludf.DUMMYFUNCTION("FILTER('WholeNMJData-CalcPT-Thresholds'!C:C,'WholeNMJData-CalcPT-Thresholds'!$B:$B=$A662)"),33.40444)</f>
        <v>33.40444</v>
      </c>
    </row>
    <row r="663">
      <c r="A663" s="3" t="s">
        <v>1066</v>
      </c>
      <c r="B663" s="3" t="s">
        <v>1054</v>
      </c>
      <c r="C663" s="2">
        <v>40.0</v>
      </c>
      <c r="D663" s="2">
        <v>6828.55884</v>
      </c>
      <c r="E663" s="2">
        <v>0.714748355306</v>
      </c>
      <c r="F663">
        <f>IFERROR(__xludf.DUMMYFUNCTION("FILTER('WholeNMJData-CalcPT-Thresholds'!D:D,'WholeNMJData-CalcPT-Thresholds'!B:B=A663)"),499.08409)</f>
        <v>499.08409</v>
      </c>
      <c r="G663">
        <f t="shared" si="1"/>
        <v>13.68218097</v>
      </c>
      <c r="H663">
        <f>IFERROR(__xludf.DUMMYFUNCTION("FILTER('WholeNMJData-CalcPT-Thresholds'!C:C,'WholeNMJData-CalcPT-Thresholds'!$B:$B=$A663)"),33.40444)</f>
        <v>33.40444</v>
      </c>
    </row>
    <row r="664">
      <c r="A664" s="3" t="s">
        <v>1066</v>
      </c>
      <c r="B664" s="3" t="s">
        <v>1054</v>
      </c>
      <c r="C664" s="2">
        <v>64.0</v>
      </c>
      <c r="D664" s="2">
        <v>6848.26206875</v>
      </c>
      <c r="E664" s="2">
        <v>0.760601047055</v>
      </c>
      <c r="F664">
        <f>IFERROR(__xludf.DUMMYFUNCTION("FILTER('WholeNMJData-CalcPT-Thresholds'!D:D,'WholeNMJData-CalcPT-Thresholds'!B:B=A664)"),499.08409)</f>
        <v>499.08409</v>
      </c>
      <c r="G664">
        <f t="shared" si="1"/>
        <v>13.72165975</v>
      </c>
      <c r="H664">
        <f>IFERROR(__xludf.DUMMYFUNCTION("FILTER('WholeNMJData-CalcPT-Thresholds'!C:C,'WholeNMJData-CalcPT-Thresholds'!$B:$B=$A664)"),33.40444)</f>
        <v>33.40444</v>
      </c>
    </row>
    <row r="665">
      <c r="A665" s="3" t="s">
        <v>1066</v>
      </c>
      <c r="B665" s="3" t="s">
        <v>1054</v>
      </c>
      <c r="C665" s="2">
        <v>92.0</v>
      </c>
      <c r="D665" s="2">
        <v>8590.65964783</v>
      </c>
      <c r="E665" s="2">
        <v>0.829114118356</v>
      </c>
      <c r="F665">
        <f>IFERROR(__xludf.DUMMYFUNCTION("FILTER('WholeNMJData-CalcPT-Thresholds'!D:D,'WholeNMJData-CalcPT-Thresholds'!B:B=A665)"),499.08409)</f>
        <v>499.08409</v>
      </c>
      <c r="G665">
        <f t="shared" si="1"/>
        <v>17.21285014</v>
      </c>
      <c r="H665">
        <f>IFERROR(__xludf.DUMMYFUNCTION("FILTER('WholeNMJData-CalcPT-Thresholds'!C:C,'WholeNMJData-CalcPT-Thresholds'!$B:$B=$A665)"),33.40444)</f>
        <v>33.40444</v>
      </c>
    </row>
    <row r="666">
      <c r="A666" s="3" t="s">
        <v>1066</v>
      </c>
      <c r="B666" s="3" t="s">
        <v>1054</v>
      </c>
      <c r="C666" s="2">
        <v>28.0</v>
      </c>
      <c r="D666" s="2">
        <v>6448.80468571</v>
      </c>
      <c r="E666" s="2">
        <v>0.642552752323</v>
      </c>
      <c r="F666">
        <f>IFERROR(__xludf.DUMMYFUNCTION("FILTER('WholeNMJData-CalcPT-Thresholds'!D:D,'WholeNMJData-CalcPT-Thresholds'!B:B=A666)"),499.08409)</f>
        <v>499.08409</v>
      </c>
      <c r="G666">
        <f t="shared" si="1"/>
        <v>12.92127883</v>
      </c>
      <c r="H666">
        <f>IFERROR(__xludf.DUMMYFUNCTION("FILTER('WholeNMJData-CalcPT-Thresholds'!C:C,'WholeNMJData-CalcPT-Thresholds'!$B:$B=$A666)"),33.40444)</f>
        <v>33.40444</v>
      </c>
    </row>
    <row r="667">
      <c r="A667" s="3" t="s">
        <v>1066</v>
      </c>
      <c r="B667" s="3" t="s">
        <v>1054</v>
      </c>
      <c r="C667" s="2">
        <v>20.0</v>
      </c>
      <c r="D667" s="2">
        <v>8621.75988</v>
      </c>
      <c r="E667" s="2">
        <v>0.343877925304</v>
      </c>
      <c r="F667">
        <f>IFERROR(__xludf.DUMMYFUNCTION("FILTER('WholeNMJData-CalcPT-Thresholds'!D:D,'WholeNMJData-CalcPT-Thresholds'!B:B=A667)"),499.08409)</f>
        <v>499.08409</v>
      </c>
      <c r="G667">
        <f t="shared" si="1"/>
        <v>17.27516475</v>
      </c>
      <c r="H667">
        <f>IFERROR(__xludf.DUMMYFUNCTION("FILTER('WholeNMJData-CalcPT-Thresholds'!C:C,'WholeNMJData-CalcPT-Thresholds'!$B:$B=$A667)"),33.40444)</f>
        <v>33.40444</v>
      </c>
    </row>
    <row r="668">
      <c r="A668" s="3" t="s">
        <v>1066</v>
      </c>
      <c r="B668" s="3" t="s">
        <v>1054</v>
      </c>
      <c r="C668" s="2">
        <v>16.0</v>
      </c>
      <c r="D668" s="2">
        <v>4937.90885</v>
      </c>
      <c r="E668" s="2">
        <v>0.376127396519</v>
      </c>
      <c r="F668">
        <f>IFERROR(__xludf.DUMMYFUNCTION("FILTER('WholeNMJData-CalcPT-Thresholds'!D:D,'WholeNMJData-CalcPT-Thresholds'!B:B=A668)"),499.08409)</f>
        <v>499.08409</v>
      </c>
      <c r="G668">
        <f t="shared" si="1"/>
        <v>9.89394162</v>
      </c>
      <c r="H668">
        <f>IFERROR(__xludf.DUMMYFUNCTION("FILTER('WholeNMJData-CalcPT-Thresholds'!C:C,'WholeNMJData-CalcPT-Thresholds'!$B:$B=$A668)"),33.40444)</f>
        <v>33.40444</v>
      </c>
    </row>
    <row r="669">
      <c r="A669" s="3" t="s">
        <v>1066</v>
      </c>
      <c r="B669" s="3" t="s">
        <v>1054</v>
      </c>
      <c r="C669" s="2">
        <v>32.0</v>
      </c>
      <c r="D669" s="2">
        <v>7431.03485</v>
      </c>
      <c r="E669" s="2">
        <v>0.798567900674</v>
      </c>
      <c r="F669">
        <f>IFERROR(__xludf.DUMMYFUNCTION("FILTER('WholeNMJData-CalcPT-Thresholds'!D:D,'WholeNMJData-CalcPT-Thresholds'!B:B=A669)"),499.08409)</f>
        <v>499.08409</v>
      </c>
      <c r="G669">
        <f t="shared" si="1"/>
        <v>14.8893443</v>
      </c>
      <c r="H669">
        <f>IFERROR(__xludf.DUMMYFUNCTION("FILTER('WholeNMJData-CalcPT-Thresholds'!C:C,'WholeNMJData-CalcPT-Thresholds'!$B:$B=$A669)"),33.40444)</f>
        <v>33.40444</v>
      </c>
    </row>
    <row r="670">
      <c r="A670" s="3" t="s">
        <v>1066</v>
      </c>
      <c r="B670" s="3" t="s">
        <v>1054</v>
      </c>
      <c r="C670" s="2">
        <v>24.0</v>
      </c>
      <c r="D670" s="2">
        <v>7033.42481667</v>
      </c>
      <c r="E670" s="2">
        <v>0.460316614507</v>
      </c>
      <c r="F670">
        <f>IFERROR(__xludf.DUMMYFUNCTION("FILTER('WholeNMJData-CalcPT-Thresholds'!D:D,'WholeNMJData-CalcPT-Thresholds'!B:B=A670)"),499.08409)</f>
        <v>499.08409</v>
      </c>
      <c r="G670">
        <f t="shared" si="1"/>
        <v>14.09266486</v>
      </c>
      <c r="H670">
        <f>IFERROR(__xludf.DUMMYFUNCTION("FILTER('WholeNMJData-CalcPT-Thresholds'!C:C,'WholeNMJData-CalcPT-Thresholds'!$B:$B=$A670)"),33.40444)</f>
        <v>33.40444</v>
      </c>
    </row>
    <row r="671">
      <c r="A671" s="3" t="s">
        <v>1066</v>
      </c>
      <c r="B671" s="3" t="s">
        <v>1054</v>
      </c>
      <c r="C671" s="2">
        <v>16.0</v>
      </c>
      <c r="D671" s="2">
        <v>7363.067025</v>
      </c>
      <c r="E671" s="2">
        <v>0.455747515078</v>
      </c>
      <c r="F671">
        <f>IFERROR(__xludf.DUMMYFUNCTION("FILTER('WholeNMJData-CalcPT-Thresholds'!D:D,'WholeNMJData-CalcPT-Thresholds'!B:B=A671)"),499.08409)</f>
        <v>499.08409</v>
      </c>
      <c r="G671">
        <f t="shared" si="1"/>
        <v>14.75315918</v>
      </c>
      <c r="H671">
        <f>IFERROR(__xludf.DUMMYFUNCTION("FILTER('WholeNMJData-CalcPT-Thresholds'!C:C,'WholeNMJData-CalcPT-Thresholds'!$B:$B=$A671)"),33.40444)</f>
        <v>33.40444</v>
      </c>
    </row>
    <row r="672">
      <c r="A672" s="3" t="s">
        <v>1066</v>
      </c>
      <c r="B672" s="3" t="s">
        <v>1054</v>
      </c>
      <c r="C672" s="2">
        <v>16.0</v>
      </c>
      <c r="D672" s="2">
        <v>6723.451525</v>
      </c>
      <c r="E672" s="2">
        <v>0.403390742079</v>
      </c>
      <c r="F672">
        <f>IFERROR(__xludf.DUMMYFUNCTION("FILTER('WholeNMJData-CalcPT-Thresholds'!D:D,'WholeNMJData-CalcPT-Thresholds'!B:B=A672)"),499.08409)</f>
        <v>499.08409</v>
      </c>
      <c r="G672">
        <f t="shared" si="1"/>
        <v>13.47158056</v>
      </c>
      <c r="H672">
        <f>IFERROR(__xludf.DUMMYFUNCTION("FILTER('WholeNMJData-CalcPT-Thresholds'!C:C,'WholeNMJData-CalcPT-Thresholds'!$B:$B=$A672)"),33.40444)</f>
        <v>33.40444</v>
      </c>
    </row>
    <row r="673">
      <c r="A673" s="3" t="s">
        <v>1066</v>
      </c>
      <c r="B673" s="3" t="s">
        <v>1054</v>
      </c>
      <c r="C673" s="2">
        <v>28.0</v>
      </c>
      <c r="D673" s="2">
        <v>4864.3182</v>
      </c>
      <c r="E673" s="2">
        <v>0.904454934712</v>
      </c>
      <c r="F673">
        <f>IFERROR(__xludf.DUMMYFUNCTION("FILTER('WholeNMJData-CalcPT-Thresholds'!D:D,'WholeNMJData-CalcPT-Thresholds'!B:B=A673)"),499.08409)</f>
        <v>499.08409</v>
      </c>
      <c r="G673">
        <f t="shared" si="1"/>
        <v>9.746490216</v>
      </c>
      <c r="H673">
        <f>IFERROR(__xludf.DUMMYFUNCTION("FILTER('WholeNMJData-CalcPT-Thresholds'!C:C,'WholeNMJData-CalcPT-Thresholds'!$B:$B=$A673)"),33.40444)</f>
        <v>33.40444</v>
      </c>
    </row>
    <row r="674">
      <c r="A674" s="3" t="s">
        <v>1066</v>
      </c>
      <c r="B674" s="3" t="s">
        <v>1054</v>
      </c>
      <c r="C674" s="2">
        <v>40.0</v>
      </c>
      <c r="D674" s="2">
        <v>7159.81059</v>
      </c>
      <c r="E674" s="2">
        <v>0.659763808081</v>
      </c>
      <c r="F674">
        <f>IFERROR(__xludf.DUMMYFUNCTION("FILTER('WholeNMJData-CalcPT-Thresholds'!D:D,'WholeNMJData-CalcPT-Thresholds'!B:B=A674)"),499.08409)</f>
        <v>499.08409</v>
      </c>
      <c r="G674">
        <f t="shared" si="1"/>
        <v>14.34590029</v>
      </c>
      <c r="H674">
        <f>IFERROR(__xludf.DUMMYFUNCTION("FILTER('WholeNMJData-CalcPT-Thresholds'!C:C,'WholeNMJData-CalcPT-Thresholds'!$B:$B=$A674)"),33.40444)</f>
        <v>33.40444</v>
      </c>
    </row>
    <row r="675">
      <c r="A675" s="3" t="s">
        <v>1066</v>
      </c>
      <c r="B675" s="3" t="s">
        <v>1054</v>
      </c>
      <c r="C675" s="2">
        <v>16.0</v>
      </c>
      <c r="D675" s="2">
        <v>5515.892825</v>
      </c>
      <c r="E675" s="2">
        <v>0.105133677974</v>
      </c>
      <c r="F675">
        <f>IFERROR(__xludf.DUMMYFUNCTION("FILTER('WholeNMJData-CalcPT-Thresholds'!D:D,'WholeNMJData-CalcPT-Thresholds'!B:B=A675)"),499.08409)</f>
        <v>499.08409</v>
      </c>
      <c r="G675">
        <f t="shared" si="1"/>
        <v>11.05203098</v>
      </c>
      <c r="H675">
        <f>IFERROR(__xludf.DUMMYFUNCTION("FILTER('WholeNMJData-CalcPT-Thresholds'!C:C,'WholeNMJData-CalcPT-Thresholds'!$B:$B=$A675)"),33.40444)</f>
        <v>33.40444</v>
      </c>
    </row>
    <row r="676">
      <c r="A676" s="3" t="s">
        <v>1067</v>
      </c>
      <c r="B676" s="3" t="s">
        <v>1054</v>
      </c>
      <c r="C676" s="2">
        <v>332.0</v>
      </c>
      <c r="D676" s="2">
        <v>12304.7166916</v>
      </c>
      <c r="E676" s="2">
        <v>1.4524043542</v>
      </c>
      <c r="F676">
        <f>IFERROR(__xludf.DUMMYFUNCTION("FILTER('WholeNMJData-CalcPT-Thresholds'!D:D,'WholeNMJData-CalcPT-Thresholds'!B:B=A676)"),645.2818)</f>
        <v>645.2818</v>
      </c>
      <c r="G676">
        <f t="shared" si="1"/>
        <v>19.06874902</v>
      </c>
      <c r="H676">
        <f>IFERROR(__xludf.DUMMYFUNCTION("FILTER('WholeNMJData-CalcPT-Thresholds'!C:C,'WholeNMJData-CalcPT-Thresholds'!$B:$B=$A676)"),25.29778)</f>
        <v>25.29778</v>
      </c>
    </row>
    <row r="677">
      <c r="A677" s="3" t="s">
        <v>1067</v>
      </c>
      <c r="B677" s="3" t="s">
        <v>1054</v>
      </c>
      <c r="C677" s="2">
        <v>84.0</v>
      </c>
      <c r="D677" s="2">
        <v>10751.1381048</v>
      </c>
      <c r="E677" s="2">
        <v>0.925257772997</v>
      </c>
      <c r="F677">
        <f>IFERROR(__xludf.DUMMYFUNCTION("FILTER('WholeNMJData-CalcPT-Thresholds'!D:D,'WholeNMJData-CalcPT-Thresholds'!B:B=A677)"),645.2818)</f>
        <v>645.2818</v>
      </c>
      <c r="G677">
        <f t="shared" si="1"/>
        <v>16.66115193</v>
      </c>
      <c r="H677">
        <f>IFERROR(__xludf.DUMMYFUNCTION("FILTER('WholeNMJData-CalcPT-Thresholds'!C:C,'WholeNMJData-CalcPT-Thresholds'!$B:$B=$A677)"),25.29778)</f>
        <v>25.29778</v>
      </c>
    </row>
    <row r="678">
      <c r="A678" s="3" t="s">
        <v>1067</v>
      </c>
      <c r="B678" s="3" t="s">
        <v>1054</v>
      </c>
      <c r="C678" s="2">
        <v>112.0</v>
      </c>
      <c r="D678" s="2">
        <v>11027.875975</v>
      </c>
      <c r="E678" s="2">
        <v>1.16171046256</v>
      </c>
      <c r="F678">
        <f>IFERROR(__xludf.DUMMYFUNCTION("FILTER('WholeNMJData-CalcPT-Thresholds'!D:D,'WholeNMJData-CalcPT-Thresholds'!B:B=A678)"),645.2818)</f>
        <v>645.2818</v>
      </c>
      <c r="G678">
        <f t="shared" si="1"/>
        <v>17.09001552</v>
      </c>
      <c r="H678">
        <f>IFERROR(__xludf.DUMMYFUNCTION("FILTER('WholeNMJData-CalcPT-Thresholds'!C:C,'WholeNMJData-CalcPT-Thresholds'!$B:$B=$A678)"),25.29778)</f>
        <v>25.29778</v>
      </c>
    </row>
    <row r="679">
      <c r="A679" s="3" t="s">
        <v>1067</v>
      </c>
      <c r="B679" s="3" t="s">
        <v>1054</v>
      </c>
      <c r="C679" s="2">
        <v>40.0</v>
      </c>
      <c r="D679" s="2">
        <v>8909.48838</v>
      </c>
      <c r="E679" s="2">
        <v>0.883258629942</v>
      </c>
      <c r="F679">
        <f>IFERROR(__xludf.DUMMYFUNCTION("FILTER('WholeNMJData-CalcPT-Thresholds'!D:D,'WholeNMJData-CalcPT-Thresholds'!B:B=A679)"),645.2818)</f>
        <v>645.2818</v>
      </c>
      <c r="G679">
        <f t="shared" si="1"/>
        <v>13.80712796</v>
      </c>
      <c r="H679">
        <f>IFERROR(__xludf.DUMMYFUNCTION("FILTER('WholeNMJData-CalcPT-Thresholds'!C:C,'WholeNMJData-CalcPT-Thresholds'!$B:$B=$A679)"),25.29778)</f>
        <v>25.29778</v>
      </c>
    </row>
    <row r="680">
      <c r="A680" s="3" t="s">
        <v>1067</v>
      </c>
      <c r="B680" s="3" t="s">
        <v>1054</v>
      </c>
      <c r="C680" s="2">
        <v>40.0</v>
      </c>
      <c r="D680" s="2">
        <v>6952.76121</v>
      </c>
      <c r="E680" s="2">
        <v>0.717741333159</v>
      </c>
      <c r="F680">
        <f>IFERROR(__xludf.DUMMYFUNCTION("FILTER('WholeNMJData-CalcPT-Thresholds'!D:D,'WholeNMJData-CalcPT-Thresholds'!B:B=A680)"),645.2818)</f>
        <v>645.2818</v>
      </c>
      <c r="G680">
        <f t="shared" si="1"/>
        <v>10.77476726</v>
      </c>
      <c r="H680">
        <f>IFERROR(__xludf.DUMMYFUNCTION("FILTER('WholeNMJData-CalcPT-Thresholds'!C:C,'WholeNMJData-CalcPT-Thresholds'!$B:$B=$A680)"),25.29778)</f>
        <v>25.29778</v>
      </c>
    </row>
    <row r="681">
      <c r="A681" s="3" t="s">
        <v>1067</v>
      </c>
      <c r="B681" s="3" t="s">
        <v>1054</v>
      </c>
      <c r="C681" s="2">
        <v>20.0</v>
      </c>
      <c r="D681" s="2">
        <v>5955.66692</v>
      </c>
      <c r="E681" s="2">
        <v>0.332014638589</v>
      </c>
      <c r="F681">
        <f>IFERROR(__xludf.DUMMYFUNCTION("FILTER('WholeNMJData-CalcPT-Thresholds'!D:D,'WholeNMJData-CalcPT-Thresholds'!B:B=A681)"),645.2818)</f>
        <v>645.2818</v>
      </c>
      <c r="G681">
        <f t="shared" si="1"/>
        <v>9.229559737</v>
      </c>
      <c r="H681">
        <f>IFERROR(__xludf.DUMMYFUNCTION("FILTER('WholeNMJData-CalcPT-Thresholds'!C:C,'WholeNMJData-CalcPT-Thresholds'!$B:$B=$A681)"),25.29778)</f>
        <v>25.29778</v>
      </c>
    </row>
    <row r="682">
      <c r="A682" s="3" t="s">
        <v>1067</v>
      </c>
      <c r="B682" s="3" t="s">
        <v>1054</v>
      </c>
      <c r="C682" s="2">
        <v>100.0</v>
      </c>
      <c r="D682" s="2">
        <v>17219.450312</v>
      </c>
      <c r="E682" s="2">
        <v>0.944674383053</v>
      </c>
      <c r="F682">
        <f>IFERROR(__xludf.DUMMYFUNCTION("FILTER('WholeNMJData-CalcPT-Thresholds'!D:D,'WholeNMJData-CalcPT-Thresholds'!B:B=A682)"),645.2818)</f>
        <v>645.2818</v>
      </c>
      <c r="G682">
        <f t="shared" si="1"/>
        <v>26.68516346</v>
      </c>
      <c r="H682">
        <f>IFERROR(__xludf.DUMMYFUNCTION("FILTER('WholeNMJData-CalcPT-Thresholds'!C:C,'WholeNMJData-CalcPT-Thresholds'!$B:$B=$A682)"),25.29778)</f>
        <v>25.29778</v>
      </c>
    </row>
    <row r="683">
      <c r="A683" s="3" t="s">
        <v>1067</v>
      </c>
      <c r="B683" s="3" t="s">
        <v>1054</v>
      </c>
      <c r="C683" s="2">
        <v>92.0</v>
      </c>
      <c r="D683" s="2">
        <v>10205.0136826</v>
      </c>
      <c r="E683" s="2">
        <v>1.46768401943</v>
      </c>
      <c r="F683">
        <f>IFERROR(__xludf.DUMMYFUNCTION("FILTER('WholeNMJData-CalcPT-Thresholds'!D:D,'WholeNMJData-CalcPT-Thresholds'!B:B=A683)"),645.2818)</f>
        <v>645.2818</v>
      </c>
      <c r="G683">
        <f t="shared" si="1"/>
        <v>15.81481716</v>
      </c>
      <c r="H683">
        <f>IFERROR(__xludf.DUMMYFUNCTION("FILTER('WholeNMJData-CalcPT-Thresholds'!C:C,'WholeNMJData-CalcPT-Thresholds'!$B:$B=$A683)"),25.29778)</f>
        <v>25.29778</v>
      </c>
    </row>
    <row r="684">
      <c r="A684" s="3" t="s">
        <v>1067</v>
      </c>
      <c r="B684" s="3" t="s">
        <v>1054</v>
      </c>
      <c r="C684" s="2">
        <v>16.0</v>
      </c>
      <c r="D684" s="2">
        <v>6366.4512</v>
      </c>
      <c r="E684" s="2">
        <v>0.281889021626</v>
      </c>
      <c r="F684">
        <f>IFERROR(__xludf.DUMMYFUNCTION("FILTER('WholeNMJData-CalcPT-Thresholds'!D:D,'WholeNMJData-CalcPT-Thresholds'!B:B=A684)"),645.2818)</f>
        <v>645.2818</v>
      </c>
      <c r="G684">
        <f t="shared" si="1"/>
        <v>9.866156461</v>
      </c>
      <c r="H684">
        <f>IFERROR(__xludf.DUMMYFUNCTION("FILTER('WholeNMJData-CalcPT-Thresholds'!C:C,'WholeNMJData-CalcPT-Thresholds'!$B:$B=$A684)"),25.29778)</f>
        <v>25.29778</v>
      </c>
    </row>
    <row r="685">
      <c r="A685" s="3" t="s">
        <v>1067</v>
      </c>
      <c r="B685" s="3" t="s">
        <v>1054</v>
      </c>
      <c r="C685" s="2">
        <v>64.0</v>
      </c>
      <c r="D685" s="2">
        <v>7196.80908125</v>
      </c>
      <c r="E685" s="2">
        <v>0.722486902362</v>
      </c>
      <c r="F685">
        <f>IFERROR(__xludf.DUMMYFUNCTION("FILTER('WholeNMJData-CalcPT-Thresholds'!D:D,'WholeNMJData-CalcPT-Thresholds'!B:B=A685)"),645.2818)</f>
        <v>645.2818</v>
      </c>
      <c r="G685">
        <f t="shared" si="1"/>
        <v>11.15297081</v>
      </c>
      <c r="H685">
        <f>IFERROR(__xludf.DUMMYFUNCTION("FILTER('WholeNMJData-CalcPT-Thresholds'!C:C,'WholeNMJData-CalcPT-Thresholds'!$B:$B=$A685)"),25.29778)</f>
        <v>25.29778</v>
      </c>
    </row>
    <row r="686">
      <c r="A686" s="3" t="s">
        <v>1067</v>
      </c>
      <c r="B686" s="3" t="s">
        <v>1054</v>
      </c>
      <c r="C686" s="2">
        <v>36.0</v>
      </c>
      <c r="D686" s="2">
        <v>7829.30531111</v>
      </c>
      <c r="E686" s="2">
        <v>0.657223661044</v>
      </c>
      <c r="F686">
        <f>IFERROR(__xludf.DUMMYFUNCTION("FILTER('WholeNMJData-CalcPT-Thresholds'!D:D,'WholeNMJData-CalcPT-Thresholds'!B:B=A686)"),645.2818)</f>
        <v>645.2818</v>
      </c>
      <c r="G686">
        <f t="shared" si="1"/>
        <v>12.13315688</v>
      </c>
      <c r="H686">
        <f>IFERROR(__xludf.DUMMYFUNCTION("FILTER('WholeNMJData-CalcPT-Thresholds'!C:C,'WholeNMJData-CalcPT-Thresholds'!$B:$B=$A686)"),25.29778)</f>
        <v>25.29778</v>
      </c>
    </row>
    <row r="687">
      <c r="A687" s="3" t="s">
        <v>1067</v>
      </c>
      <c r="B687" s="3" t="s">
        <v>1054</v>
      </c>
      <c r="C687" s="2">
        <v>32.0</v>
      </c>
      <c r="D687" s="2">
        <v>2411.2345625</v>
      </c>
      <c r="E687" s="2">
        <v>1.43225120182</v>
      </c>
      <c r="F687">
        <f>IFERROR(__xludf.DUMMYFUNCTION("FILTER('WholeNMJData-CalcPT-Thresholds'!D:D,'WholeNMJData-CalcPT-Thresholds'!B:B=A687)"),645.2818)</f>
        <v>645.2818</v>
      </c>
      <c r="G687">
        <f t="shared" si="1"/>
        <v>3.736715591</v>
      </c>
      <c r="H687">
        <f>IFERROR(__xludf.DUMMYFUNCTION("FILTER('WholeNMJData-CalcPT-Thresholds'!C:C,'WholeNMJData-CalcPT-Thresholds'!$B:$B=$A687)"),25.29778)</f>
        <v>25.29778</v>
      </c>
    </row>
    <row r="688">
      <c r="A688" s="3" t="s">
        <v>1067</v>
      </c>
      <c r="B688" s="3" t="s">
        <v>1054</v>
      </c>
      <c r="C688" s="2">
        <v>36.0</v>
      </c>
      <c r="D688" s="2">
        <v>2658.14874444</v>
      </c>
      <c r="E688" s="2">
        <v>1.80021788096</v>
      </c>
      <c r="F688">
        <f>IFERROR(__xludf.DUMMYFUNCTION("FILTER('WholeNMJData-CalcPT-Thresholds'!D:D,'WholeNMJData-CalcPT-Thresholds'!B:B=A688)"),645.2818)</f>
        <v>645.2818</v>
      </c>
      <c r="G688">
        <f t="shared" si="1"/>
        <v>4.119361098</v>
      </c>
      <c r="H688">
        <f>IFERROR(__xludf.DUMMYFUNCTION("FILTER('WholeNMJData-CalcPT-Thresholds'!C:C,'WholeNMJData-CalcPT-Thresholds'!$B:$B=$A688)"),25.29778)</f>
        <v>25.29778</v>
      </c>
    </row>
    <row r="689">
      <c r="A689" s="3" t="s">
        <v>1067</v>
      </c>
      <c r="B689" s="3" t="s">
        <v>1054</v>
      </c>
      <c r="C689" s="2">
        <v>20.0</v>
      </c>
      <c r="D689" s="2">
        <v>6808.65378</v>
      </c>
      <c r="E689" s="2">
        <v>0.437005654295</v>
      </c>
      <c r="F689">
        <f>IFERROR(__xludf.DUMMYFUNCTION("FILTER('WholeNMJData-CalcPT-Thresholds'!D:D,'WholeNMJData-CalcPT-Thresholds'!B:B=A689)"),645.2818)</f>
        <v>645.2818</v>
      </c>
      <c r="G689">
        <f t="shared" si="1"/>
        <v>10.55144246</v>
      </c>
      <c r="H689">
        <f>IFERROR(__xludf.DUMMYFUNCTION("FILTER('WholeNMJData-CalcPT-Thresholds'!C:C,'WholeNMJData-CalcPT-Thresholds'!$B:$B=$A689)"),25.29778)</f>
        <v>25.29778</v>
      </c>
    </row>
    <row r="690">
      <c r="A690" s="3" t="s">
        <v>1067</v>
      </c>
      <c r="B690" s="3" t="s">
        <v>1054</v>
      </c>
      <c r="C690" s="2">
        <v>92.0</v>
      </c>
      <c r="D690" s="2">
        <v>9293.23976522</v>
      </c>
      <c r="E690" s="2">
        <v>0.868656227962</v>
      </c>
      <c r="F690">
        <f>IFERROR(__xludf.DUMMYFUNCTION("FILTER('WholeNMJData-CalcPT-Thresholds'!D:D,'WholeNMJData-CalcPT-Thresholds'!B:B=A690)"),645.2818)</f>
        <v>645.2818</v>
      </c>
      <c r="G690">
        <f t="shared" si="1"/>
        <v>14.40183152</v>
      </c>
      <c r="H690">
        <f>IFERROR(__xludf.DUMMYFUNCTION("FILTER('WholeNMJData-CalcPT-Thresholds'!C:C,'WholeNMJData-CalcPT-Thresholds'!$B:$B=$A690)"),25.29778)</f>
        <v>25.29778</v>
      </c>
    </row>
    <row r="691">
      <c r="A691" s="3" t="s">
        <v>1067</v>
      </c>
      <c r="B691" s="3" t="s">
        <v>1054</v>
      </c>
      <c r="C691" s="2">
        <v>16.0</v>
      </c>
      <c r="D691" s="2">
        <v>6658.2261</v>
      </c>
      <c r="E691" s="2">
        <v>0.477638060384</v>
      </c>
      <c r="F691">
        <f>IFERROR(__xludf.DUMMYFUNCTION("FILTER('WholeNMJData-CalcPT-Thresholds'!D:D,'WholeNMJData-CalcPT-Thresholds'!B:B=A691)"),645.2818)</f>
        <v>645.2818</v>
      </c>
      <c r="G691">
        <f t="shared" si="1"/>
        <v>10.3183231</v>
      </c>
      <c r="H691">
        <f>IFERROR(__xludf.DUMMYFUNCTION("FILTER('WholeNMJData-CalcPT-Thresholds'!C:C,'WholeNMJData-CalcPT-Thresholds'!$B:$B=$A691)"),25.29778)</f>
        <v>25.29778</v>
      </c>
    </row>
    <row r="692">
      <c r="A692" s="3" t="s">
        <v>1067</v>
      </c>
      <c r="B692" s="3" t="s">
        <v>1054</v>
      </c>
      <c r="C692" s="2">
        <v>20.0</v>
      </c>
      <c r="D692" s="2">
        <v>7398.47304</v>
      </c>
      <c r="E692" s="2">
        <v>0.342490955404</v>
      </c>
      <c r="F692">
        <f>IFERROR(__xludf.DUMMYFUNCTION("FILTER('WholeNMJData-CalcPT-Thresholds'!D:D,'WholeNMJData-CalcPT-Thresholds'!B:B=A692)"),645.2818)</f>
        <v>645.2818</v>
      </c>
      <c r="G692">
        <f t="shared" si="1"/>
        <v>11.46549157</v>
      </c>
      <c r="H692">
        <f>IFERROR(__xludf.DUMMYFUNCTION("FILTER('WholeNMJData-CalcPT-Thresholds'!C:C,'WholeNMJData-CalcPT-Thresholds'!$B:$B=$A692)"),25.29778)</f>
        <v>25.29778</v>
      </c>
    </row>
    <row r="693">
      <c r="A693" s="3" t="s">
        <v>1067</v>
      </c>
      <c r="B693" s="3" t="s">
        <v>1054</v>
      </c>
      <c r="C693" s="2">
        <v>120.0</v>
      </c>
      <c r="D693" s="2">
        <v>14390.1372333</v>
      </c>
      <c r="E693" s="2">
        <v>1.1339963223</v>
      </c>
      <c r="F693">
        <f>IFERROR(__xludf.DUMMYFUNCTION("FILTER('WholeNMJData-CalcPT-Thresholds'!D:D,'WholeNMJData-CalcPT-Thresholds'!B:B=A693)"),645.2818)</f>
        <v>645.2818</v>
      </c>
      <c r="G693">
        <f t="shared" si="1"/>
        <v>22.30054719</v>
      </c>
      <c r="H693">
        <f>IFERROR(__xludf.DUMMYFUNCTION("FILTER('WholeNMJData-CalcPT-Thresholds'!C:C,'WholeNMJData-CalcPT-Thresholds'!$B:$B=$A693)"),25.29778)</f>
        <v>25.29778</v>
      </c>
    </row>
    <row r="694">
      <c r="A694" s="3" t="s">
        <v>1067</v>
      </c>
      <c r="B694" s="3" t="s">
        <v>1054</v>
      </c>
      <c r="C694" s="2">
        <v>32.0</v>
      </c>
      <c r="D694" s="2">
        <v>5621.6699</v>
      </c>
      <c r="E694" s="2">
        <v>0.555325598182</v>
      </c>
      <c r="F694">
        <f>IFERROR(__xludf.DUMMYFUNCTION("FILTER('WholeNMJData-CalcPT-Thresholds'!D:D,'WholeNMJData-CalcPT-Thresholds'!B:B=A694)"),645.2818)</f>
        <v>645.2818</v>
      </c>
      <c r="G694">
        <f t="shared" si="1"/>
        <v>8.711961038</v>
      </c>
      <c r="H694">
        <f>IFERROR(__xludf.DUMMYFUNCTION("FILTER('WholeNMJData-CalcPT-Thresholds'!C:C,'WholeNMJData-CalcPT-Thresholds'!$B:$B=$A694)"),25.29778)</f>
        <v>25.29778</v>
      </c>
    </row>
    <row r="695">
      <c r="A695" s="3" t="s">
        <v>1067</v>
      </c>
      <c r="B695" s="3" t="s">
        <v>1054</v>
      </c>
      <c r="C695" s="2">
        <v>28.0</v>
      </c>
      <c r="D695" s="2">
        <v>6176.61612857</v>
      </c>
      <c r="E695" s="2">
        <v>0.643003825611</v>
      </c>
      <c r="F695">
        <f>IFERROR(__xludf.DUMMYFUNCTION("FILTER('WholeNMJData-CalcPT-Thresholds'!D:D,'WholeNMJData-CalcPT-Thresholds'!B:B=A695)"),645.2818)</f>
        <v>645.2818</v>
      </c>
      <c r="G695">
        <f t="shared" si="1"/>
        <v>9.571967052</v>
      </c>
      <c r="H695">
        <f>IFERROR(__xludf.DUMMYFUNCTION("FILTER('WholeNMJData-CalcPT-Thresholds'!C:C,'WholeNMJData-CalcPT-Thresholds'!$B:$B=$A695)"),25.29778)</f>
        <v>25.29778</v>
      </c>
    </row>
    <row r="696">
      <c r="A696" s="3" t="s">
        <v>1067</v>
      </c>
      <c r="B696" s="3" t="s">
        <v>1054</v>
      </c>
      <c r="C696" s="2">
        <v>20.0</v>
      </c>
      <c r="D696" s="2">
        <v>6479.1145</v>
      </c>
      <c r="E696" s="2">
        <v>0.444533276885</v>
      </c>
      <c r="F696">
        <f>IFERROR(__xludf.DUMMYFUNCTION("FILTER('WholeNMJData-CalcPT-Thresholds'!D:D,'WholeNMJData-CalcPT-Thresholds'!B:B=A696)"),645.2818)</f>
        <v>645.2818</v>
      </c>
      <c r="G696">
        <f t="shared" si="1"/>
        <v>10.04075196</v>
      </c>
      <c r="H696">
        <f>IFERROR(__xludf.DUMMYFUNCTION("FILTER('WholeNMJData-CalcPT-Thresholds'!C:C,'WholeNMJData-CalcPT-Thresholds'!$B:$B=$A696)"),25.29778)</f>
        <v>25.29778</v>
      </c>
    </row>
    <row r="697">
      <c r="A697" s="3" t="s">
        <v>1068</v>
      </c>
      <c r="B697" s="3" t="s">
        <v>1054</v>
      </c>
      <c r="C697" s="2">
        <v>56.0</v>
      </c>
      <c r="D697" s="2">
        <v>8994.28602857</v>
      </c>
      <c r="E697" s="2">
        <v>0.698913152198</v>
      </c>
      <c r="F697">
        <f>IFERROR(__xludf.DUMMYFUNCTION("FILTER('WholeNMJData-CalcPT-Thresholds'!D:D,'WholeNMJData-CalcPT-Thresholds'!B:B=A697)"),660.53272)</f>
        <v>660.53272</v>
      </c>
      <c r="G697">
        <f t="shared" si="1"/>
        <v>13.61671535</v>
      </c>
      <c r="H697">
        <f>IFERROR(__xludf.DUMMYFUNCTION("FILTER('WholeNMJData-CalcPT-Thresholds'!C:C,'WholeNMJData-CalcPT-Thresholds'!$B:$B=$A697)"),19.28889)</f>
        <v>19.28889</v>
      </c>
    </row>
    <row r="698">
      <c r="A698" s="3" t="s">
        <v>1068</v>
      </c>
      <c r="B698" s="3" t="s">
        <v>1054</v>
      </c>
      <c r="C698" s="2">
        <v>120.0</v>
      </c>
      <c r="D698" s="2">
        <v>10375.9790567</v>
      </c>
      <c r="E698" s="2">
        <v>1.15311733328</v>
      </c>
      <c r="F698">
        <f>IFERROR(__xludf.DUMMYFUNCTION("FILTER('WholeNMJData-CalcPT-Thresholds'!D:D,'WholeNMJData-CalcPT-Thresholds'!B:B=A698)"),660.53272)</f>
        <v>660.53272</v>
      </c>
      <c r="G698">
        <f t="shared" si="1"/>
        <v>15.70850125</v>
      </c>
      <c r="H698">
        <f>IFERROR(__xludf.DUMMYFUNCTION("FILTER('WholeNMJData-CalcPT-Thresholds'!C:C,'WholeNMJData-CalcPT-Thresholds'!$B:$B=$A698)"),19.28889)</f>
        <v>19.28889</v>
      </c>
    </row>
    <row r="699">
      <c r="A699" s="3" t="s">
        <v>1068</v>
      </c>
      <c r="B699" s="3" t="s">
        <v>1054</v>
      </c>
      <c r="C699" s="2">
        <v>52.0</v>
      </c>
      <c r="D699" s="2">
        <v>10590.8130077</v>
      </c>
      <c r="E699" s="2">
        <v>0.486252868053</v>
      </c>
      <c r="F699">
        <f>IFERROR(__xludf.DUMMYFUNCTION("FILTER('WholeNMJData-CalcPT-Thresholds'!D:D,'WholeNMJData-CalcPT-Thresholds'!B:B=A699)"),660.53272)</f>
        <v>660.53272</v>
      </c>
      <c r="G699">
        <f t="shared" si="1"/>
        <v>16.03374471</v>
      </c>
      <c r="H699">
        <f>IFERROR(__xludf.DUMMYFUNCTION("FILTER('WholeNMJData-CalcPT-Thresholds'!C:C,'WholeNMJData-CalcPT-Thresholds'!$B:$B=$A699)"),19.28889)</f>
        <v>19.28889</v>
      </c>
    </row>
    <row r="700">
      <c r="A700" s="3" t="s">
        <v>1068</v>
      </c>
      <c r="B700" s="3" t="s">
        <v>1054</v>
      </c>
      <c r="C700" s="2">
        <v>16.0</v>
      </c>
      <c r="D700" s="2">
        <v>9488.26555</v>
      </c>
      <c r="E700" s="2">
        <v>0.278310697154</v>
      </c>
      <c r="F700">
        <f>IFERROR(__xludf.DUMMYFUNCTION("FILTER('WholeNMJData-CalcPT-Thresholds'!D:D,'WholeNMJData-CalcPT-Thresholds'!B:B=A700)"),660.53272)</f>
        <v>660.53272</v>
      </c>
      <c r="G700">
        <f t="shared" si="1"/>
        <v>14.36456554</v>
      </c>
      <c r="H700">
        <f>IFERROR(__xludf.DUMMYFUNCTION("FILTER('WholeNMJData-CalcPT-Thresholds'!C:C,'WholeNMJData-CalcPT-Thresholds'!$B:$B=$A700)"),19.28889)</f>
        <v>19.28889</v>
      </c>
    </row>
    <row r="701">
      <c r="A701" s="3" t="s">
        <v>1068</v>
      </c>
      <c r="B701" s="3" t="s">
        <v>1054</v>
      </c>
      <c r="C701" s="2">
        <v>80.0</v>
      </c>
      <c r="D701" s="2">
        <v>10749.44282</v>
      </c>
      <c r="E701" s="2">
        <v>0.82603288828</v>
      </c>
      <c r="F701">
        <f>IFERROR(__xludf.DUMMYFUNCTION("FILTER('WholeNMJData-CalcPT-Thresholds'!D:D,'WholeNMJData-CalcPT-Thresholds'!B:B=A701)"),660.53272)</f>
        <v>660.53272</v>
      </c>
      <c r="G701">
        <f t="shared" si="1"/>
        <v>16.27389907</v>
      </c>
      <c r="H701">
        <f>IFERROR(__xludf.DUMMYFUNCTION("FILTER('WholeNMJData-CalcPT-Thresholds'!C:C,'WholeNMJData-CalcPT-Thresholds'!$B:$B=$A701)"),19.28889)</f>
        <v>19.28889</v>
      </c>
    </row>
    <row r="702">
      <c r="A702" s="3" t="s">
        <v>1068</v>
      </c>
      <c r="B702" s="3" t="s">
        <v>1054</v>
      </c>
      <c r="C702" s="2">
        <v>64.0</v>
      </c>
      <c r="D702" s="2">
        <v>11676.655475</v>
      </c>
      <c r="E702" s="2">
        <v>0.96963141751</v>
      </c>
      <c r="F702">
        <f>IFERROR(__xludf.DUMMYFUNCTION("FILTER('WholeNMJData-CalcPT-Thresholds'!D:D,'WholeNMJData-CalcPT-Thresholds'!B:B=A702)"),660.53272)</f>
        <v>660.53272</v>
      </c>
      <c r="G702">
        <f t="shared" si="1"/>
        <v>17.67763371</v>
      </c>
      <c r="H702">
        <f>IFERROR(__xludf.DUMMYFUNCTION("FILTER('WholeNMJData-CalcPT-Thresholds'!C:C,'WholeNMJData-CalcPT-Thresholds'!$B:$B=$A702)"),19.28889)</f>
        <v>19.28889</v>
      </c>
    </row>
    <row r="703">
      <c r="A703" s="3" t="s">
        <v>1068</v>
      </c>
      <c r="B703" s="3" t="s">
        <v>1054</v>
      </c>
      <c r="C703" s="2">
        <v>24.0</v>
      </c>
      <c r="D703" s="2">
        <v>8526.3533</v>
      </c>
      <c r="E703" s="2">
        <v>0.23611084706</v>
      </c>
      <c r="F703">
        <f>IFERROR(__xludf.DUMMYFUNCTION("FILTER('WholeNMJData-CalcPT-Thresholds'!D:D,'WholeNMJData-CalcPT-Thresholds'!B:B=A703)"),660.53272)</f>
        <v>660.53272</v>
      </c>
      <c r="G703">
        <f t="shared" si="1"/>
        <v>12.90829817</v>
      </c>
      <c r="H703">
        <f>IFERROR(__xludf.DUMMYFUNCTION("FILTER('WholeNMJData-CalcPT-Thresholds'!C:C,'WholeNMJData-CalcPT-Thresholds'!$B:$B=$A703)"),19.28889)</f>
        <v>19.28889</v>
      </c>
    </row>
    <row r="704">
      <c r="A704" s="3" t="s">
        <v>1068</v>
      </c>
      <c r="B704" s="3" t="s">
        <v>1054</v>
      </c>
      <c r="C704" s="2">
        <v>16.0</v>
      </c>
      <c r="D704" s="2">
        <v>9236.316075</v>
      </c>
      <c r="E704" s="2">
        <v>0.302811973658</v>
      </c>
      <c r="F704">
        <f>IFERROR(__xludf.DUMMYFUNCTION("FILTER('WholeNMJData-CalcPT-Thresholds'!D:D,'WholeNMJData-CalcPT-Thresholds'!B:B=A704)"),660.53272)</f>
        <v>660.53272</v>
      </c>
      <c r="G704">
        <f t="shared" si="1"/>
        <v>13.98313179</v>
      </c>
      <c r="H704">
        <f>IFERROR(__xludf.DUMMYFUNCTION("FILTER('WholeNMJData-CalcPT-Thresholds'!C:C,'WholeNMJData-CalcPT-Thresholds'!$B:$B=$A704)"),19.28889)</f>
        <v>19.28889</v>
      </c>
    </row>
    <row r="705">
      <c r="A705" s="3" t="s">
        <v>1068</v>
      </c>
      <c r="B705" s="3" t="s">
        <v>1054</v>
      </c>
      <c r="C705" s="2">
        <v>28.0</v>
      </c>
      <c r="D705" s="2">
        <v>10094.1341571</v>
      </c>
      <c r="E705" s="2">
        <v>0.401475841009</v>
      </c>
      <c r="F705">
        <f>IFERROR(__xludf.DUMMYFUNCTION("FILTER('WholeNMJData-CalcPT-Thresholds'!D:D,'WholeNMJData-CalcPT-Thresholds'!B:B=A705)"),660.53272)</f>
        <v>660.53272</v>
      </c>
      <c r="G705">
        <f t="shared" si="1"/>
        <v>15.28180793</v>
      </c>
      <c r="H705">
        <f>IFERROR(__xludf.DUMMYFUNCTION("FILTER('WholeNMJData-CalcPT-Thresholds'!C:C,'WholeNMJData-CalcPT-Thresholds'!$B:$B=$A705)"),19.28889)</f>
        <v>19.28889</v>
      </c>
    </row>
    <row r="706">
      <c r="A706" s="3" t="s">
        <v>1068</v>
      </c>
      <c r="B706" s="3" t="s">
        <v>1054</v>
      </c>
      <c r="C706" s="2">
        <v>16.0</v>
      </c>
      <c r="D706" s="2">
        <v>7807.0659</v>
      </c>
      <c r="E706" s="2">
        <v>0.337232250083</v>
      </c>
      <c r="F706">
        <f>IFERROR(__xludf.DUMMYFUNCTION("FILTER('WholeNMJData-CalcPT-Thresholds'!D:D,'WholeNMJData-CalcPT-Thresholds'!B:B=A706)"),660.53272)</f>
        <v>660.53272</v>
      </c>
      <c r="G706">
        <f t="shared" si="1"/>
        <v>11.81934772</v>
      </c>
      <c r="H706">
        <f>IFERROR(__xludf.DUMMYFUNCTION("FILTER('WholeNMJData-CalcPT-Thresholds'!C:C,'WholeNMJData-CalcPT-Thresholds'!$B:$B=$A706)"),19.28889)</f>
        <v>19.28889</v>
      </c>
    </row>
    <row r="707">
      <c r="A707" s="3" t="s">
        <v>1068</v>
      </c>
      <c r="B707" s="3" t="s">
        <v>1054</v>
      </c>
      <c r="C707" s="2">
        <v>60.0</v>
      </c>
      <c r="D707" s="2">
        <v>7173.75034667</v>
      </c>
      <c r="E707" s="2">
        <v>0.585136323004</v>
      </c>
      <c r="F707">
        <f>IFERROR(__xludf.DUMMYFUNCTION("FILTER('WholeNMJData-CalcPT-Thresholds'!D:D,'WholeNMJData-CalcPT-Thresholds'!B:B=A707)"),660.53272)</f>
        <v>660.53272</v>
      </c>
      <c r="G707">
        <f t="shared" si="1"/>
        <v>10.8605526</v>
      </c>
      <c r="H707">
        <f>IFERROR(__xludf.DUMMYFUNCTION("FILTER('WholeNMJData-CalcPT-Thresholds'!C:C,'WholeNMJData-CalcPT-Thresholds'!$B:$B=$A707)"),19.28889)</f>
        <v>19.28889</v>
      </c>
    </row>
    <row r="708">
      <c r="A708" s="3" t="s">
        <v>1068</v>
      </c>
      <c r="B708" s="3" t="s">
        <v>1054</v>
      </c>
      <c r="C708" s="2">
        <v>60.0</v>
      </c>
      <c r="D708" s="2">
        <v>7040.96648</v>
      </c>
      <c r="E708" s="2">
        <v>0.834543058356</v>
      </c>
      <c r="F708">
        <f>IFERROR(__xludf.DUMMYFUNCTION("FILTER('WholeNMJData-CalcPT-Thresholds'!D:D,'WholeNMJData-CalcPT-Thresholds'!B:B=A708)"),660.53272)</f>
        <v>660.53272</v>
      </c>
      <c r="G708">
        <f t="shared" si="1"/>
        <v>10.65952718</v>
      </c>
      <c r="H708">
        <f>IFERROR(__xludf.DUMMYFUNCTION("FILTER('WholeNMJData-CalcPT-Thresholds'!C:C,'WholeNMJData-CalcPT-Thresholds'!$B:$B=$A708)"),19.28889)</f>
        <v>19.28889</v>
      </c>
    </row>
    <row r="709">
      <c r="A709" s="3" t="s">
        <v>1068</v>
      </c>
      <c r="B709" s="3" t="s">
        <v>1054</v>
      </c>
      <c r="C709" s="2">
        <v>24.0</v>
      </c>
      <c r="D709" s="2">
        <v>6548.86288333</v>
      </c>
      <c r="E709" s="2">
        <v>0.770728825739</v>
      </c>
      <c r="F709">
        <f>IFERROR(__xludf.DUMMYFUNCTION("FILTER('WholeNMJData-CalcPT-Thresholds'!D:D,'WholeNMJData-CalcPT-Thresholds'!B:B=A709)"),660.53272)</f>
        <v>660.53272</v>
      </c>
      <c r="G709">
        <f t="shared" si="1"/>
        <v>9.914517003</v>
      </c>
      <c r="H709">
        <f>IFERROR(__xludf.DUMMYFUNCTION("FILTER('WholeNMJData-CalcPT-Thresholds'!C:C,'WholeNMJData-CalcPT-Thresholds'!$B:$B=$A709)"),19.28889)</f>
        <v>19.28889</v>
      </c>
    </row>
    <row r="710">
      <c r="A710" s="3" t="s">
        <v>1068</v>
      </c>
      <c r="B710" s="3" t="s">
        <v>1054</v>
      </c>
      <c r="C710" s="2">
        <v>32.0</v>
      </c>
      <c r="D710" s="2">
        <v>7138.424475</v>
      </c>
      <c r="E710" s="2">
        <v>0.51591737265</v>
      </c>
      <c r="F710">
        <f>IFERROR(__xludf.DUMMYFUNCTION("FILTER('WholeNMJData-CalcPT-Thresholds'!D:D,'WholeNMJData-CalcPT-Thresholds'!B:B=A710)"),660.53272)</f>
        <v>660.53272</v>
      </c>
      <c r="G710">
        <f t="shared" si="1"/>
        <v>10.80707171</v>
      </c>
      <c r="H710">
        <f>IFERROR(__xludf.DUMMYFUNCTION("FILTER('WholeNMJData-CalcPT-Thresholds'!C:C,'WholeNMJData-CalcPT-Thresholds'!$B:$B=$A710)"),19.28889)</f>
        <v>19.28889</v>
      </c>
    </row>
    <row r="711">
      <c r="A711" s="3" t="s">
        <v>1068</v>
      </c>
      <c r="B711" s="3" t="s">
        <v>1054</v>
      </c>
      <c r="C711" s="2">
        <v>100.0</v>
      </c>
      <c r="D711" s="2">
        <v>7487.008596</v>
      </c>
      <c r="E711" s="2">
        <v>0.722521716202</v>
      </c>
      <c r="F711">
        <f>IFERROR(__xludf.DUMMYFUNCTION("FILTER('WholeNMJData-CalcPT-Thresholds'!D:D,'WholeNMJData-CalcPT-Thresholds'!B:B=A711)"),660.53272)</f>
        <v>660.53272</v>
      </c>
      <c r="G711">
        <f t="shared" si="1"/>
        <v>11.33480351</v>
      </c>
      <c r="H711">
        <f>IFERROR(__xludf.DUMMYFUNCTION("FILTER('WholeNMJData-CalcPT-Thresholds'!C:C,'WholeNMJData-CalcPT-Thresholds'!$B:$B=$A711)"),19.28889)</f>
        <v>19.28889</v>
      </c>
    </row>
    <row r="712">
      <c r="A712" s="3" t="s">
        <v>1068</v>
      </c>
      <c r="B712" s="3" t="s">
        <v>1054</v>
      </c>
      <c r="C712" s="2">
        <v>184.0</v>
      </c>
      <c r="D712" s="2">
        <v>9620.02022609</v>
      </c>
      <c r="E712" s="2">
        <v>0.852948113118</v>
      </c>
      <c r="F712">
        <f>IFERROR(__xludf.DUMMYFUNCTION("FILTER('WholeNMJData-CalcPT-Thresholds'!D:D,'WholeNMJData-CalcPT-Thresholds'!B:B=A712)"),660.53272)</f>
        <v>660.53272</v>
      </c>
      <c r="G712">
        <f t="shared" si="1"/>
        <v>14.56403284</v>
      </c>
      <c r="H712">
        <f>IFERROR(__xludf.DUMMYFUNCTION("FILTER('WholeNMJData-CalcPT-Thresholds'!C:C,'WholeNMJData-CalcPT-Thresholds'!$B:$B=$A712)"),19.28889)</f>
        <v>19.28889</v>
      </c>
    </row>
    <row r="713">
      <c r="A713" s="6" t="s">
        <v>1069</v>
      </c>
      <c r="B713" s="3" t="s">
        <v>37</v>
      </c>
      <c r="C713" s="2">
        <v>36.0</v>
      </c>
      <c r="D713" s="2">
        <v>8259.11683333</v>
      </c>
      <c r="E713" s="2">
        <v>0.660580399829</v>
      </c>
      <c r="F713">
        <f>IFERROR(__xludf.DUMMYFUNCTION("FILTER('WholeNMJData-CalcPT-Thresholds'!D:D,'WholeNMJData-CalcPT-Thresholds'!B:B=A713)"),825.7684)</f>
        <v>825.7684</v>
      </c>
      <c r="G713">
        <f t="shared" si="1"/>
        <v>10.00173515</v>
      </c>
      <c r="H713">
        <f>IFERROR(__xludf.DUMMYFUNCTION("FILTER('WholeNMJData-CalcPT-Thresholds'!C:C,'WholeNMJData-CalcPT-Thresholds'!$B:$B=$A713)"),8.21333)</f>
        <v>8.21333</v>
      </c>
    </row>
    <row r="714">
      <c r="A714" s="6" t="s">
        <v>1069</v>
      </c>
      <c r="B714" s="3" t="s">
        <v>37</v>
      </c>
      <c r="C714" s="2">
        <v>16.0</v>
      </c>
      <c r="D714" s="2">
        <v>7456.012225</v>
      </c>
      <c r="E714" s="2">
        <v>0.272527074619</v>
      </c>
      <c r="F714">
        <f>IFERROR(__xludf.DUMMYFUNCTION("FILTER('WholeNMJData-CalcPT-Thresholds'!D:D,'WholeNMJData-CalcPT-Thresholds'!B:B=A714)"),825.7684)</f>
        <v>825.7684</v>
      </c>
      <c r="G714">
        <f t="shared" si="1"/>
        <v>9.029180851</v>
      </c>
      <c r="H714">
        <f>IFERROR(__xludf.DUMMYFUNCTION("FILTER('WholeNMJData-CalcPT-Thresholds'!C:C,'WholeNMJData-CalcPT-Thresholds'!$B:$B=$A714)"),8.21333)</f>
        <v>8.21333</v>
      </c>
    </row>
    <row r="715">
      <c r="A715" s="6" t="s">
        <v>1069</v>
      </c>
      <c r="B715" s="3" t="s">
        <v>37</v>
      </c>
      <c r="C715" s="2">
        <v>16.0</v>
      </c>
      <c r="D715" s="2">
        <v>7889.789675</v>
      </c>
      <c r="E715" s="2">
        <v>0.382571985355</v>
      </c>
      <c r="F715">
        <f>IFERROR(__xludf.DUMMYFUNCTION("FILTER('WholeNMJData-CalcPT-Thresholds'!D:D,'WholeNMJData-CalcPT-Thresholds'!B:B=A715)"),825.7684)</f>
        <v>825.7684</v>
      </c>
      <c r="G715">
        <f t="shared" si="1"/>
        <v>9.554482437</v>
      </c>
      <c r="H715">
        <f>IFERROR(__xludf.DUMMYFUNCTION("FILTER('WholeNMJData-CalcPT-Thresholds'!C:C,'WholeNMJData-CalcPT-Thresholds'!$B:$B=$A715)"),8.21333)</f>
        <v>8.21333</v>
      </c>
    </row>
    <row r="716">
      <c r="A716" s="6" t="s">
        <v>1070</v>
      </c>
      <c r="B716" s="3" t="s">
        <v>37</v>
      </c>
      <c r="C716" s="2">
        <v>356.0</v>
      </c>
      <c r="D716" s="2">
        <v>9885.15642247</v>
      </c>
      <c r="E716" s="2">
        <v>0.990362972683</v>
      </c>
      <c r="F716">
        <f>IFERROR(__xludf.DUMMYFUNCTION("FILTER('WholeNMJData-CalcPT-Thresholds'!D:D,'WholeNMJData-CalcPT-Thresholds'!B:B=A716)"),757.92821)</f>
        <v>757.92821</v>
      </c>
      <c r="G716">
        <f t="shared" si="1"/>
        <v>13.0423387</v>
      </c>
      <c r="H716">
        <f>IFERROR(__xludf.DUMMYFUNCTION("FILTER('WholeNMJData-CalcPT-Thresholds'!C:C,'WholeNMJData-CalcPT-Thresholds'!$B:$B=$A716)"),13.86667)</f>
        <v>13.86667</v>
      </c>
    </row>
    <row r="717">
      <c r="A717" s="6" t="s">
        <v>1070</v>
      </c>
      <c r="B717" s="3" t="s">
        <v>37</v>
      </c>
      <c r="C717" s="2">
        <v>36.0</v>
      </c>
      <c r="D717" s="2">
        <v>7409.56788889</v>
      </c>
      <c r="E717" s="2">
        <v>0.457563983601</v>
      </c>
      <c r="F717">
        <f>IFERROR(__xludf.DUMMYFUNCTION("FILTER('WholeNMJData-CalcPT-Thresholds'!D:D,'WholeNMJData-CalcPT-Thresholds'!B:B=A717)"),757.92821)</f>
        <v>757.92821</v>
      </c>
      <c r="G717">
        <f t="shared" si="1"/>
        <v>9.776081417</v>
      </c>
      <c r="H717">
        <f>IFERROR(__xludf.DUMMYFUNCTION("FILTER('WholeNMJData-CalcPT-Thresholds'!C:C,'WholeNMJData-CalcPT-Thresholds'!$B:$B=$A717)"),13.86667)</f>
        <v>13.86667</v>
      </c>
    </row>
    <row r="718">
      <c r="A718" s="6" t="s">
        <v>1070</v>
      </c>
      <c r="B718" s="3" t="s">
        <v>37</v>
      </c>
      <c r="C718" s="2">
        <v>24.0</v>
      </c>
      <c r="D718" s="2">
        <v>6915.39128333</v>
      </c>
      <c r="E718" s="2">
        <v>0.633771397804</v>
      </c>
      <c r="F718">
        <f>IFERROR(__xludf.DUMMYFUNCTION("FILTER('WholeNMJData-CalcPT-Thresholds'!D:D,'WholeNMJData-CalcPT-Thresholds'!B:B=A718)"),757.92821)</f>
        <v>757.92821</v>
      </c>
      <c r="G718">
        <f t="shared" si="1"/>
        <v>9.124071636</v>
      </c>
      <c r="H718">
        <f>IFERROR(__xludf.DUMMYFUNCTION("FILTER('WholeNMJData-CalcPT-Thresholds'!C:C,'WholeNMJData-CalcPT-Thresholds'!$B:$B=$A718)"),13.86667)</f>
        <v>13.86667</v>
      </c>
    </row>
    <row r="719">
      <c r="A719" s="6" t="s">
        <v>1071</v>
      </c>
      <c r="B719" s="3" t="s">
        <v>37</v>
      </c>
      <c r="C719" s="2">
        <v>76.0</v>
      </c>
      <c r="D719" s="2">
        <v>19583.9606105</v>
      </c>
      <c r="E719" s="2">
        <v>0.969545603038</v>
      </c>
      <c r="F719">
        <f>IFERROR(__xludf.DUMMYFUNCTION("FILTER('WholeNMJData-CalcPT-Thresholds'!D:D,'WholeNMJData-CalcPT-Thresholds'!B:B=A719)"),768.58312)</f>
        <v>768.58312</v>
      </c>
      <c r="G719">
        <f t="shared" si="1"/>
        <v>25.48060203</v>
      </c>
      <c r="H719">
        <f>IFERROR(__xludf.DUMMYFUNCTION("FILTER('WholeNMJData-CalcPT-Thresholds'!C:C,'WholeNMJData-CalcPT-Thresholds'!$B:$B=$A719)"),20.64)</f>
        <v>20.64</v>
      </c>
    </row>
    <row r="720">
      <c r="A720" s="6" t="s">
        <v>1071</v>
      </c>
      <c r="B720" s="3" t="s">
        <v>37</v>
      </c>
      <c r="C720" s="2">
        <v>32.0</v>
      </c>
      <c r="D720" s="2">
        <v>9373.6066125</v>
      </c>
      <c r="E720" s="2">
        <v>0.801640298194</v>
      </c>
      <c r="F720">
        <f>IFERROR(__xludf.DUMMYFUNCTION("FILTER('WholeNMJData-CalcPT-Thresholds'!D:D,'WholeNMJData-CalcPT-Thresholds'!B:B=A720)"),768.58312)</f>
        <v>768.58312</v>
      </c>
      <c r="G720">
        <f t="shared" si="1"/>
        <v>12.19595691</v>
      </c>
      <c r="H720">
        <f>IFERROR(__xludf.DUMMYFUNCTION("FILTER('WholeNMJData-CalcPT-Thresholds'!C:C,'WholeNMJData-CalcPT-Thresholds'!$B:$B=$A720)"),20.64)</f>
        <v>20.64</v>
      </c>
    </row>
    <row r="721">
      <c r="A721" s="6" t="s">
        <v>1071</v>
      </c>
      <c r="B721" s="3" t="s">
        <v>37</v>
      </c>
      <c r="C721" s="2">
        <v>20.0</v>
      </c>
      <c r="D721" s="2">
        <v>6890.6032</v>
      </c>
      <c r="E721" s="2">
        <v>0.240297743454</v>
      </c>
      <c r="F721">
        <f>IFERROR(__xludf.DUMMYFUNCTION("FILTER('WholeNMJData-CalcPT-Thresholds'!D:D,'WholeNMJData-CalcPT-Thresholds'!B:B=A721)"),768.58312)</f>
        <v>768.58312</v>
      </c>
      <c r="G721">
        <f t="shared" si="1"/>
        <v>8.965332468</v>
      </c>
      <c r="H721">
        <f>IFERROR(__xludf.DUMMYFUNCTION("FILTER('WholeNMJData-CalcPT-Thresholds'!C:C,'WholeNMJData-CalcPT-Thresholds'!$B:$B=$A721)"),20.64)</f>
        <v>20.64</v>
      </c>
    </row>
    <row r="722">
      <c r="A722" s="6" t="s">
        <v>1071</v>
      </c>
      <c r="B722" s="3" t="s">
        <v>37</v>
      </c>
      <c r="C722" s="2">
        <v>128.0</v>
      </c>
      <c r="D722" s="2">
        <v>13720.736875</v>
      </c>
      <c r="E722" s="2">
        <v>0.883781134386</v>
      </c>
      <c r="F722">
        <f>IFERROR(__xludf.DUMMYFUNCTION("FILTER('WholeNMJData-CalcPT-Thresholds'!D:D,'WholeNMJData-CalcPT-Thresholds'!B:B=A722)"),768.58312)</f>
        <v>768.58312</v>
      </c>
      <c r="G722">
        <f t="shared" si="1"/>
        <v>17.85198831</v>
      </c>
      <c r="H722">
        <f>IFERROR(__xludf.DUMMYFUNCTION("FILTER('WholeNMJData-CalcPT-Thresholds'!C:C,'WholeNMJData-CalcPT-Thresholds'!$B:$B=$A722)"),20.64)</f>
        <v>20.64</v>
      </c>
    </row>
    <row r="723">
      <c r="A723" s="6" t="s">
        <v>1071</v>
      </c>
      <c r="B723" s="3" t="s">
        <v>37</v>
      </c>
      <c r="C723" s="2">
        <v>28.0</v>
      </c>
      <c r="D723" s="2">
        <v>7837.36717143</v>
      </c>
      <c r="E723" s="2">
        <v>0.22089017423</v>
      </c>
      <c r="F723">
        <f>IFERROR(__xludf.DUMMYFUNCTION("FILTER('WholeNMJData-CalcPT-Thresholds'!D:D,'WholeNMJData-CalcPT-Thresholds'!B:B=A723)"),768.58312)</f>
        <v>768.58312</v>
      </c>
      <c r="G723">
        <f t="shared" si="1"/>
        <v>10.19716276</v>
      </c>
      <c r="H723">
        <f>IFERROR(__xludf.DUMMYFUNCTION("FILTER('WholeNMJData-CalcPT-Thresholds'!C:C,'WholeNMJData-CalcPT-Thresholds'!$B:$B=$A723)"),20.64)</f>
        <v>20.64</v>
      </c>
    </row>
    <row r="724">
      <c r="A724" s="6" t="s">
        <v>1071</v>
      </c>
      <c r="B724" s="3" t="s">
        <v>37</v>
      </c>
      <c r="C724" s="2">
        <v>52.0</v>
      </c>
      <c r="D724" s="2">
        <v>11319.6237385</v>
      </c>
      <c r="E724" s="2">
        <v>0.706978940723</v>
      </c>
      <c r="F724">
        <f>IFERROR(__xludf.DUMMYFUNCTION("FILTER('WholeNMJData-CalcPT-Thresholds'!D:D,'WholeNMJData-CalcPT-Thresholds'!B:B=A724)"),768.58312)</f>
        <v>768.58312</v>
      </c>
      <c r="G724">
        <f t="shared" si="1"/>
        <v>14.72791094</v>
      </c>
      <c r="H724">
        <f>IFERROR(__xludf.DUMMYFUNCTION("FILTER('WholeNMJData-CalcPT-Thresholds'!C:C,'WholeNMJData-CalcPT-Thresholds'!$B:$B=$A724)"),20.64)</f>
        <v>20.64</v>
      </c>
    </row>
    <row r="725">
      <c r="A725" s="6" t="s">
        <v>1071</v>
      </c>
      <c r="B725" s="3" t="s">
        <v>37</v>
      </c>
      <c r="C725" s="2">
        <v>28.0</v>
      </c>
      <c r="D725" s="2">
        <v>9513.03614286</v>
      </c>
      <c r="E725" s="2">
        <v>0.590291870615</v>
      </c>
      <c r="F725">
        <f>IFERROR(__xludf.DUMMYFUNCTION("FILTER('WholeNMJData-CalcPT-Thresholds'!D:D,'WholeNMJData-CalcPT-Thresholds'!B:B=A725)"),768.58312)</f>
        <v>768.58312</v>
      </c>
      <c r="G725">
        <f t="shared" si="1"/>
        <v>12.37736804</v>
      </c>
      <c r="H725">
        <f>IFERROR(__xludf.DUMMYFUNCTION("FILTER('WholeNMJData-CalcPT-Thresholds'!C:C,'WholeNMJData-CalcPT-Thresholds'!$B:$B=$A725)"),20.64)</f>
        <v>20.64</v>
      </c>
    </row>
    <row r="726">
      <c r="A726" s="6" t="s">
        <v>1071</v>
      </c>
      <c r="B726" s="3" t="s">
        <v>37</v>
      </c>
      <c r="C726" s="2">
        <v>32.0</v>
      </c>
      <c r="D726" s="2">
        <v>8887.699225</v>
      </c>
      <c r="E726" s="2">
        <v>0.516513507465</v>
      </c>
      <c r="F726">
        <f>IFERROR(__xludf.DUMMYFUNCTION("FILTER('WholeNMJData-CalcPT-Thresholds'!D:D,'WholeNMJData-CalcPT-Thresholds'!B:B=A726)"),768.58312)</f>
        <v>768.58312</v>
      </c>
      <c r="G726">
        <f t="shared" si="1"/>
        <v>11.56374502</v>
      </c>
      <c r="H726">
        <f>IFERROR(__xludf.DUMMYFUNCTION("FILTER('WholeNMJData-CalcPT-Thresholds'!C:C,'WholeNMJData-CalcPT-Thresholds'!$B:$B=$A726)"),20.64)</f>
        <v>20.64</v>
      </c>
    </row>
    <row r="727">
      <c r="A727" s="6" t="s">
        <v>1071</v>
      </c>
      <c r="B727" s="3" t="s">
        <v>37</v>
      </c>
      <c r="C727" s="2">
        <v>28.0</v>
      </c>
      <c r="D727" s="2">
        <v>9900.17612857</v>
      </c>
      <c r="E727" s="2">
        <v>0.513182758975</v>
      </c>
      <c r="F727">
        <f>IFERROR(__xludf.DUMMYFUNCTION("FILTER('WholeNMJData-CalcPT-Thresholds'!D:D,'WholeNMJData-CalcPT-Thresholds'!B:B=A727)"),768.58312)</f>
        <v>768.58312</v>
      </c>
      <c r="G727">
        <f t="shared" si="1"/>
        <v>12.88107411</v>
      </c>
      <c r="H727">
        <f>IFERROR(__xludf.DUMMYFUNCTION("FILTER('WholeNMJData-CalcPT-Thresholds'!C:C,'WholeNMJData-CalcPT-Thresholds'!$B:$B=$A727)"),20.64)</f>
        <v>20.64</v>
      </c>
    </row>
    <row r="728">
      <c r="A728" s="6" t="s">
        <v>1071</v>
      </c>
      <c r="B728" s="3" t="s">
        <v>37</v>
      </c>
      <c r="C728" s="2">
        <v>28.0</v>
      </c>
      <c r="D728" s="2">
        <v>7499.65405714</v>
      </c>
      <c r="E728" s="2">
        <v>0.570807702246</v>
      </c>
      <c r="F728">
        <f>IFERROR(__xludf.DUMMYFUNCTION("FILTER('WholeNMJData-CalcPT-Thresholds'!D:D,'WholeNMJData-CalcPT-Thresholds'!B:B=A728)"),768.58312)</f>
        <v>768.58312</v>
      </c>
      <c r="G728">
        <f t="shared" si="1"/>
        <v>9.757765767</v>
      </c>
      <c r="H728">
        <f>IFERROR(__xludf.DUMMYFUNCTION("FILTER('WholeNMJData-CalcPT-Thresholds'!C:C,'WholeNMJData-CalcPT-Thresholds'!$B:$B=$A728)"),20.64)</f>
        <v>20.64</v>
      </c>
    </row>
    <row r="729">
      <c r="A729" s="6" t="s">
        <v>1071</v>
      </c>
      <c r="B729" s="3" t="s">
        <v>37</v>
      </c>
      <c r="C729" s="2">
        <v>64.0</v>
      </c>
      <c r="D729" s="2">
        <v>8622.38585</v>
      </c>
      <c r="E729" s="2">
        <v>0.68192653429</v>
      </c>
      <c r="F729">
        <f>IFERROR(__xludf.DUMMYFUNCTION("FILTER('WholeNMJData-CalcPT-Thresholds'!D:D,'WholeNMJData-CalcPT-Thresholds'!B:B=A729)"),768.58312)</f>
        <v>768.58312</v>
      </c>
      <c r="G729">
        <f t="shared" si="1"/>
        <v>11.21854699</v>
      </c>
      <c r="H729">
        <f>IFERROR(__xludf.DUMMYFUNCTION("FILTER('WholeNMJData-CalcPT-Thresholds'!C:C,'WholeNMJData-CalcPT-Thresholds'!$B:$B=$A729)"),20.64)</f>
        <v>20.64</v>
      </c>
    </row>
    <row r="730">
      <c r="A730" s="6" t="s">
        <v>1071</v>
      </c>
      <c r="B730" s="3" t="s">
        <v>37</v>
      </c>
      <c r="C730" s="2">
        <v>52.0</v>
      </c>
      <c r="D730" s="2">
        <v>8016.89564615</v>
      </c>
      <c r="E730" s="2">
        <v>0.448986435507</v>
      </c>
      <c r="F730">
        <f>IFERROR(__xludf.DUMMYFUNCTION("FILTER('WholeNMJData-CalcPT-Thresholds'!D:D,'WholeNMJData-CalcPT-Thresholds'!B:B=A730)"),768.58312)</f>
        <v>768.58312</v>
      </c>
      <c r="G730">
        <f t="shared" si="1"/>
        <v>10.43074644</v>
      </c>
      <c r="H730">
        <f>IFERROR(__xludf.DUMMYFUNCTION("FILTER('WholeNMJData-CalcPT-Thresholds'!C:C,'WholeNMJData-CalcPT-Thresholds'!$B:$B=$A730)"),20.64)</f>
        <v>20.64</v>
      </c>
    </row>
    <row r="731">
      <c r="A731" s="6" t="s">
        <v>1071</v>
      </c>
      <c r="B731" s="3" t="s">
        <v>37</v>
      </c>
      <c r="C731" s="2">
        <v>32.0</v>
      </c>
      <c r="D731" s="2">
        <v>9295.7806625</v>
      </c>
      <c r="E731" s="2">
        <v>0.492092710239</v>
      </c>
      <c r="F731">
        <f>IFERROR(__xludf.DUMMYFUNCTION("FILTER('WholeNMJData-CalcPT-Thresholds'!D:D,'WholeNMJData-CalcPT-Thresholds'!B:B=A731)"),768.58312)</f>
        <v>768.58312</v>
      </c>
      <c r="G731">
        <f t="shared" si="1"/>
        <v>12.09469792</v>
      </c>
      <c r="H731">
        <f>IFERROR(__xludf.DUMMYFUNCTION("FILTER('WholeNMJData-CalcPT-Thresholds'!C:C,'WholeNMJData-CalcPT-Thresholds'!$B:$B=$A731)"),20.64)</f>
        <v>20.64</v>
      </c>
    </row>
    <row r="732">
      <c r="A732" s="6" t="s">
        <v>1072</v>
      </c>
      <c r="B732" s="3" t="s">
        <v>37</v>
      </c>
      <c r="C732" s="2">
        <v>16.0</v>
      </c>
      <c r="D732" s="2">
        <v>8679.606925</v>
      </c>
      <c r="E732" s="2">
        <v>0.498661072719</v>
      </c>
      <c r="F732">
        <f>IFERROR(__xludf.DUMMYFUNCTION("FILTER('WholeNMJData-CalcPT-Thresholds'!D:D,'WholeNMJData-CalcPT-Thresholds'!B:B=A732)"),878.76487)</f>
        <v>878.76487</v>
      </c>
      <c r="G732">
        <f t="shared" si="1"/>
        <v>9.877052692</v>
      </c>
      <c r="H732">
        <f>IFERROR(__xludf.DUMMYFUNCTION("FILTER('WholeNMJData-CalcPT-Thresholds'!C:C,'WholeNMJData-CalcPT-Thresholds'!$B:$B=$A732)"),57.08444)</f>
        <v>57.08444</v>
      </c>
    </row>
    <row r="733">
      <c r="A733" s="6" t="s">
        <v>1072</v>
      </c>
      <c r="B733" s="3" t="s">
        <v>37</v>
      </c>
      <c r="C733" s="2">
        <v>36.0</v>
      </c>
      <c r="D733" s="2">
        <v>9205.18642222</v>
      </c>
      <c r="E733" s="2">
        <v>0.583056459024</v>
      </c>
      <c r="F733">
        <f>IFERROR(__xludf.DUMMYFUNCTION("FILTER('WholeNMJData-CalcPT-Thresholds'!D:D,'WholeNMJData-CalcPT-Thresholds'!B:B=A733)"),878.76487)</f>
        <v>878.76487</v>
      </c>
      <c r="G733">
        <f t="shared" si="1"/>
        <v>10.47514157</v>
      </c>
      <c r="H733">
        <f>IFERROR(__xludf.DUMMYFUNCTION("FILTER('WholeNMJData-CalcPT-Thresholds'!C:C,'WholeNMJData-CalcPT-Thresholds'!$B:$B=$A733)"),57.08444)</f>
        <v>57.08444</v>
      </c>
    </row>
    <row r="734">
      <c r="A734" s="6" t="s">
        <v>1072</v>
      </c>
      <c r="B734" s="3" t="s">
        <v>37</v>
      </c>
      <c r="C734" s="2">
        <v>20.0</v>
      </c>
      <c r="D734" s="2">
        <v>14834.93758</v>
      </c>
      <c r="E734" s="2">
        <v>0.454020919446</v>
      </c>
      <c r="F734">
        <f>IFERROR(__xludf.DUMMYFUNCTION("FILTER('WholeNMJData-CalcPT-Thresholds'!D:D,'WholeNMJData-CalcPT-Thresholds'!B:B=A734)"),878.76487)</f>
        <v>878.76487</v>
      </c>
      <c r="G734">
        <f t="shared" si="1"/>
        <v>16.88157787</v>
      </c>
      <c r="H734">
        <f>IFERROR(__xludf.DUMMYFUNCTION("FILTER('WholeNMJData-CalcPT-Thresholds'!C:C,'WholeNMJData-CalcPT-Thresholds'!$B:$B=$A734)"),57.08444)</f>
        <v>57.08444</v>
      </c>
    </row>
    <row r="735">
      <c r="A735" s="6" t="s">
        <v>1072</v>
      </c>
      <c r="B735" s="3" t="s">
        <v>37</v>
      </c>
      <c r="C735" s="2">
        <v>28.0</v>
      </c>
      <c r="D735" s="2">
        <v>12531.5175143</v>
      </c>
      <c r="E735" s="2">
        <v>0.297016127197</v>
      </c>
      <c r="F735">
        <f>IFERROR(__xludf.DUMMYFUNCTION("FILTER('WholeNMJData-CalcPT-Thresholds'!D:D,'WholeNMJData-CalcPT-Thresholds'!B:B=A735)"),878.76487)</f>
        <v>878.76487</v>
      </c>
      <c r="G735">
        <f t="shared" si="1"/>
        <v>14.26037606</v>
      </c>
      <c r="H735">
        <f>IFERROR(__xludf.DUMMYFUNCTION("FILTER('WholeNMJData-CalcPT-Thresholds'!C:C,'WholeNMJData-CalcPT-Thresholds'!$B:$B=$A735)"),57.08444)</f>
        <v>57.08444</v>
      </c>
    </row>
    <row r="736">
      <c r="A736" s="6" t="s">
        <v>1072</v>
      </c>
      <c r="B736" s="3" t="s">
        <v>37</v>
      </c>
      <c r="C736" s="2">
        <v>64.0</v>
      </c>
      <c r="D736" s="2">
        <v>14179.6484875</v>
      </c>
      <c r="E736" s="2">
        <v>0.414528886607</v>
      </c>
      <c r="F736">
        <f>IFERROR(__xludf.DUMMYFUNCTION("FILTER('WholeNMJData-CalcPT-Thresholds'!D:D,'WholeNMJData-CalcPT-Thresholds'!B:B=A736)"),878.76487)</f>
        <v>878.76487</v>
      </c>
      <c r="G736">
        <f t="shared" si="1"/>
        <v>16.13588455</v>
      </c>
      <c r="H736">
        <f>IFERROR(__xludf.DUMMYFUNCTION("FILTER('WholeNMJData-CalcPT-Thresholds'!C:C,'WholeNMJData-CalcPT-Thresholds'!$B:$B=$A736)"),57.08444)</f>
        <v>57.08444</v>
      </c>
    </row>
    <row r="737">
      <c r="A737" s="6" t="s">
        <v>1072</v>
      </c>
      <c r="B737" s="3" t="s">
        <v>37</v>
      </c>
      <c r="C737" s="2">
        <v>20.0</v>
      </c>
      <c r="D737" s="2">
        <v>10850.15002</v>
      </c>
      <c r="E737" s="2">
        <v>0.183422514558</v>
      </c>
      <c r="F737">
        <f>IFERROR(__xludf.DUMMYFUNCTION("FILTER('WholeNMJData-CalcPT-Thresholds'!D:D,'WholeNMJData-CalcPT-Thresholds'!B:B=A737)"),878.76487)</f>
        <v>878.76487</v>
      </c>
      <c r="G737">
        <f t="shared" si="1"/>
        <v>12.34704571</v>
      </c>
      <c r="H737">
        <f>IFERROR(__xludf.DUMMYFUNCTION("FILTER('WholeNMJData-CalcPT-Thresholds'!C:C,'WholeNMJData-CalcPT-Thresholds'!$B:$B=$A737)"),57.08444)</f>
        <v>57.08444</v>
      </c>
    </row>
    <row r="738">
      <c r="A738" s="6" t="s">
        <v>1072</v>
      </c>
      <c r="B738" s="3" t="s">
        <v>37</v>
      </c>
      <c r="C738" s="2">
        <v>56.0</v>
      </c>
      <c r="D738" s="2">
        <v>13401.81855</v>
      </c>
      <c r="E738" s="2">
        <v>0.589844443163</v>
      </c>
      <c r="F738">
        <f>IFERROR(__xludf.DUMMYFUNCTION("FILTER('WholeNMJData-CalcPT-Thresholds'!D:D,'WholeNMJData-CalcPT-Thresholds'!B:B=A738)"),878.76487)</f>
        <v>878.76487</v>
      </c>
      <c r="G738">
        <f t="shared" si="1"/>
        <v>15.25074455</v>
      </c>
      <c r="H738">
        <f>IFERROR(__xludf.DUMMYFUNCTION("FILTER('WholeNMJData-CalcPT-Thresholds'!C:C,'WholeNMJData-CalcPT-Thresholds'!$B:$B=$A738)"),57.08444)</f>
        <v>57.08444</v>
      </c>
    </row>
    <row r="739">
      <c r="A739" s="6" t="s">
        <v>1072</v>
      </c>
      <c r="B739" s="3" t="s">
        <v>37</v>
      </c>
      <c r="C739" s="2">
        <v>24.0</v>
      </c>
      <c r="D739" s="2">
        <v>13778.0167</v>
      </c>
      <c r="E739" s="2">
        <v>0.349198582406</v>
      </c>
      <c r="F739">
        <f>IFERROR(__xludf.DUMMYFUNCTION("FILTER('WholeNMJData-CalcPT-Thresholds'!D:D,'WholeNMJData-CalcPT-Thresholds'!B:B=A739)"),878.76487)</f>
        <v>878.76487</v>
      </c>
      <c r="G739">
        <f t="shared" si="1"/>
        <v>15.67884331</v>
      </c>
      <c r="H739">
        <f>IFERROR(__xludf.DUMMYFUNCTION("FILTER('WholeNMJData-CalcPT-Thresholds'!C:C,'WholeNMJData-CalcPT-Thresholds'!$B:$B=$A739)"),57.08444)</f>
        <v>57.08444</v>
      </c>
    </row>
    <row r="740">
      <c r="A740" s="6" t="s">
        <v>1072</v>
      </c>
      <c r="B740" s="3" t="s">
        <v>37</v>
      </c>
      <c r="C740" s="2">
        <v>16.0</v>
      </c>
      <c r="D740" s="2">
        <v>17730.480225</v>
      </c>
      <c r="E740" s="2">
        <v>0.294043496501</v>
      </c>
      <c r="F740">
        <f>IFERROR(__xludf.DUMMYFUNCTION("FILTER('WholeNMJData-CalcPT-Thresholds'!D:D,'WholeNMJData-CalcPT-Thresholds'!B:B=A740)"),878.76487)</f>
        <v>878.76487</v>
      </c>
      <c r="G740">
        <f t="shared" si="1"/>
        <v>20.17659198</v>
      </c>
      <c r="H740">
        <f>IFERROR(__xludf.DUMMYFUNCTION("FILTER('WholeNMJData-CalcPT-Thresholds'!C:C,'WholeNMJData-CalcPT-Thresholds'!$B:$B=$A740)"),57.08444)</f>
        <v>57.08444</v>
      </c>
    </row>
    <row r="741">
      <c r="A741" s="6" t="s">
        <v>1072</v>
      </c>
      <c r="B741" s="3" t="s">
        <v>37</v>
      </c>
      <c r="C741" s="2">
        <v>20.0</v>
      </c>
      <c r="D741" s="2">
        <v>15929.97344</v>
      </c>
      <c r="E741" s="2">
        <v>0.346319359588</v>
      </c>
      <c r="F741">
        <f>IFERROR(__xludf.DUMMYFUNCTION("FILTER('WholeNMJData-CalcPT-Thresholds'!D:D,'WholeNMJData-CalcPT-Thresholds'!B:B=A741)"),878.76487)</f>
        <v>878.76487</v>
      </c>
      <c r="G741">
        <f t="shared" si="1"/>
        <v>18.12768578</v>
      </c>
      <c r="H741">
        <f>IFERROR(__xludf.DUMMYFUNCTION("FILTER('WholeNMJData-CalcPT-Thresholds'!C:C,'WholeNMJData-CalcPT-Thresholds'!$B:$B=$A741)"),57.08444)</f>
        <v>57.08444</v>
      </c>
    </row>
    <row r="742">
      <c r="A742" s="6" t="s">
        <v>1072</v>
      </c>
      <c r="B742" s="3" t="s">
        <v>37</v>
      </c>
      <c r="C742" s="2">
        <v>140.0</v>
      </c>
      <c r="D742" s="2">
        <v>15952.9231686</v>
      </c>
      <c r="E742" s="2">
        <v>0.974639408446</v>
      </c>
      <c r="F742">
        <f>IFERROR(__xludf.DUMMYFUNCTION("FILTER('WholeNMJData-CalcPT-Thresholds'!D:D,'WholeNMJData-CalcPT-Thresholds'!B:B=A742)"),878.76487)</f>
        <v>878.76487</v>
      </c>
      <c r="G742">
        <f t="shared" si="1"/>
        <v>18.15380167</v>
      </c>
      <c r="H742">
        <f>IFERROR(__xludf.DUMMYFUNCTION("FILTER('WholeNMJData-CalcPT-Thresholds'!C:C,'WholeNMJData-CalcPT-Thresholds'!$B:$B=$A742)"),57.08444)</f>
        <v>57.08444</v>
      </c>
    </row>
    <row r="743">
      <c r="A743" s="6" t="s">
        <v>1072</v>
      </c>
      <c r="B743" s="3" t="s">
        <v>37</v>
      </c>
      <c r="C743" s="2">
        <v>28.0</v>
      </c>
      <c r="D743" s="2">
        <v>12586.1834857</v>
      </c>
      <c r="E743" s="2">
        <v>0.334402966934</v>
      </c>
      <c r="F743">
        <f>IFERROR(__xludf.DUMMYFUNCTION("FILTER('WholeNMJData-CalcPT-Thresholds'!D:D,'WholeNMJData-CalcPT-Thresholds'!B:B=A743)"),878.76487)</f>
        <v>878.76487</v>
      </c>
      <c r="G743">
        <f t="shared" si="1"/>
        <v>14.32258379</v>
      </c>
      <c r="H743">
        <f>IFERROR(__xludf.DUMMYFUNCTION("FILTER('WholeNMJData-CalcPT-Thresholds'!C:C,'WholeNMJData-CalcPT-Thresholds'!$B:$B=$A743)"),57.08444)</f>
        <v>57.08444</v>
      </c>
    </row>
    <row r="744">
      <c r="A744" s="6" t="s">
        <v>1072</v>
      </c>
      <c r="B744" s="3" t="s">
        <v>37</v>
      </c>
      <c r="C744" s="2">
        <v>16.0</v>
      </c>
      <c r="D744" s="2">
        <v>14737.32895</v>
      </c>
      <c r="E744" s="2">
        <v>0.223531734358</v>
      </c>
      <c r="F744">
        <f>IFERROR(__xludf.DUMMYFUNCTION("FILTER('WholeNMJData-CalcPT-Thresholds'!D:D,'WholeNMJData-CalcPT-Thresholds'!B:B=A744)"),878.76487)</f>
        <v>878.76487</v>
      </c>
      <c r="G744">
        <f t="shared" si="1"/>
        <v>16.77050307</v>
      </c>
      <c r="H744">
        <f>IFERROR(__xludf.DUMMYFUNCTION("FILTER('WholeNMJData-CalcPT-Thresholds'!C:C,'WholeNMJData-CalcPT-Thresholds'!$B:$B=$A744)"),57.08444)</f>
        <v>57.08444</v>
      </c>
    </row>
    <row r="745">
      <c r="A745" s="6" t="s">
        <v>1072</v>
      </c>
      <c r="B745" s="3" t="s">
        <v>37</v>
      </c>
      <c r="C745" s="2">
        <v>36.0</v>
      </c>
      <c r="D745" s="2">
        <v>9329.61938889</v>
      </c>
      <c r="E745" s="2">
        <v>0.448271470215</v>
      </c>
      <c r="F745">
        <f>IFERROR(__xludf.DUMMYFUNCTION("FILTER('WholeNMJData-CalcPT-Thresholds'!D:D,'WholeNMJData-CalcPT-Thresholds'!B:B=A745)"),878.76487)</f>
        <v>878.76487</v>
      </c>
      <c r="G745">
        <f t="shared" si="1"/>
        <v>10.61674141</v>
      </c>
      <c r="H745">
        <f>IFERROR(__xludf.DUMMYFUNCTION("FILTER('WholeNMJData-CalcPT-Thresholds'!C:C,'WholeNMJData-CalcPT-Thresholds'!$B:$B=$A745)"),57.08444)</f>
        <v>57.08444</v>
      </c>
    </row>
    <row r="746">
      <c r="A746" s="6" t="s">
        <v>1072</v>
      </c>
      <c r="B746" s="3" t="s">
        <v>37</v>
      </c>
      <c r="C746" s="2">
        <v>100.0</v>
      </c>
      <c r="D746" s="2">
        <v>9935.100676</v>
      </c>
      <c r="E746" s="2">
        <v>0.713431582744</v>
      </c>
      <c r="F746">
        <f>IFERROR(__xludf.DUMMYFUNCTION("FILTER('WholeNMJData-CalcPT-Thresholds'!D:D,'WholeNMJData-CalcPT-Thresholds'!B:B=A746)"),878.76487)</f>
        <v>878.76487</v>
      </c>
      <c r="G746">
        <f t="shared" si="1"/>
        <v>11.3057554</v>
      </c>
      <c r="H746">
        <f>IFERROR(__xludf.DUMMYFUNCTION("FILTER('WholeNMJData-CalcPT-Thresholds'!C:C,'WholeNMJData-CalcPT-Thresholds'!$B:$B=$A746)"),57.08444)</f>
        <v>57.08444</v>
      </c>
    </row>
    <row r="747">
      <c r="A747" s="6" t="s">
        <v>1072</v>
      </c>
      <c r="B747" s="3" t="s">
        <v>37</v>
      </c>
      <c r="C747" s="2">
        <v>28.0</v>
      </c>
      <c r="D747" s="2">
        <v>8684.11601429</v>
      </c>
      <c r="E747" s="2">
        <v>0.347719433392</v>
      </c>
      <c r="F747">
        <f>IFERROR(__xludf.DUMMYFUNCTION("FILTER('WholeNMJData-CalcPT-Thresholds'!D:D,'WholeNMJData-CalcPT-Thresholds'!B:B=A747)"),878.76487)</f>
        <v>878.76487</v>
      </c>
      <c r="G747">
        <f t="shared" si="1"/>
        <v>9.882183859</v>
      </c>
      <c r="H747">
        <f>IFERROR(__xludf.DUMMYFUNCTION("FILTER('WholeNMJData-CalcPT-Thresholds'!C:C,'WholeNMJData-CalcPT-Thresholds'!$B:$B=$A747)"),57.08444)</f>
        <v>57.08444</v>
      </c>
    </row>
    <row r="748">
      <c r="A748" s="6" t="s">
        <v>1072</v>
      </c>
      <c r="B748" s="3" t="s">
        <v>37</v>
      </c>
      <c r="C748" s="2">
        <v>20.0</v>
      </c>
      <c r="D748" s="2">
        <v>10098.46276</v>
      </c>
      <c r="E748" s="2">
        <v>0.419510691942</v>
      </c>
      <c r="F748">
        <f>IFERROR(__xludf.DUMMYFUNCTION("FILTER('WholeNMJData-CalcPT-Thresholds'!D:D,'WholeNMJData-CalcPT-Thresholds'!B:B=A748)"),878.76487)</f>
        <v>878.76487</v>
      </c>
      <c r="G748">
        <f t="shared" si="1"/>
        <v>11.49165505</v>
      </c>
      <c r="H748">
        <f>IFERROR(__xludf.DUMMYFUNCTION("FILTER('WholeNMJData-CalcPT-Thresholds'!C:C,'WholeNMJData-CalcPT-Thresholds'!$B:$B=$A748)"),57.08444)</f>
        <v>57.08444</v>
      </c>
    </row>
    <row r="749">
      <c r="A749" s="6" t="s">
        <v>1072</v>
      </c>
      <c r="B749" s="3" t="s">
        <v>37</v>
      </c>
      <c r="C749" s="2">
        <v>64.0</v>
      </c>
      <c r="D749" s="2">
        <v>10857.6858875</v>
      </c>
      <c r="E749" s="2">
        <v>0.625329722222</v>
      </c>
      <c r="F749">
        <f>IFERROR(__xludf.DUMMYFUNCTION("FILTER('WholeNMJData-CalcPT-Thresholds'!D:D,'WholeNMJData-CalcPT-Thresholds'!B:B=A749)"),878.76487)</f>
        <v>878.76487</v>
      </c>
      <c r="G749">
        <f t="shared" si="1"/>
        <v>12.35562123</v>
      </c>
      <c r="H749">
        <f>IFERROR(__xludf.DUMMYFUNCTION("FILTER('WholeNMJData-CalcPT-Thresholds'!C:C,'WholeNMJData-CalcPT-Thresholds'!$B:$B=$A749)"),57.08444)</f>
        <v>57.08444</v>
      </c>
    </row>
    <row r="750">
      <c r="A750" s="6" t="s">
        <v>1073</v>
      </c>
      <c r="B750" s="3" t="s">
        <v>37</v>
      </c>
      <c r="C750" s="2">
        <v>64.0</v>
      </c>
      <c r="D750" s="2">
        <v>13177.2672875</v>
      </c>
      <c r="E750" s="2">
        <v>0.834250225039</v>
      </c>
      <c r="F750">
        <f>IFERROR(__xludf.DUMMYFUNCTION("FILTER('WholeNMJData-CalcPT-Thresholds'!D:D,'WholeNMJData-CalcPT-Thresholds'!B:B=A750)"),1054.14286)</f>
        <v>1054.14286</v>
      </c>
      <c r="G750">
        <f t="shared" si="1"/>
        <v>12.5004568</v>
      </c>
      <c r="H750">
        <f>IFERROR(__xludf.DUMMYFUNCTION("FILTER('WholeNMJData-CalcPT-Thresholds'!C:C,'WholeNMJData-CalcPT-Thresholds'!$B:$B=$A750)"),22.77333)</f>
        <v>22.77333</v>
      </c>
    </row>
    <row r="751">
      <c r="A751" s="6" t="s">
        <v>1073</v>
      </c>
      <c r="B751" s="3" t="s">
        <v>37</v>
      </c>
      <c r="C751" s="2">
        <v>20.0</v>
      </c>
      <c r="D751" s="2">
        <v>12936.63824</v>
      </c>
      <c r="E751" s="2">
        <v>0.511998409256</v>
      </c>
      <c r="F751">
        <f>IFERROR(__xludf.DUMMYFUNCTION("FILTER('WholeNMJData-CalcPT-Thresholds'!D:D,'WholeNMJData-CalcPT-Thresholds'!B:B=A751)"),1054.14286)</f>
        <v>1054.14286</v>
      </c>
      <c r="G751">
        <f t="shared" si="1"/>
        <v>12.27218694</v>
      </c>
      <c r="H751">
        <f>IFERROR(__xludf.DUMMYFUNCTION("FILTER('WholeNMJData-CalcPT-Thresholds'!C:C,'WholeNMJData-CalcPT-Thresholds'!$B:$B=$A751)"),22.77333)</f>
        <v>22.77333</v>
      </c>
    </row>
    <row r="752">
      <c r="A752" s="6" t="s">
        <v>1073</v>
      </c>
      <c r="B752" s="3" t="s">
        <v>37</v>
      </c>
      <c r="C752" s="2">
        <v>28.0</v>
      </c>
      <c r="D752" s="2">
        <v>17464.7311286</v>
      </c>
      <c r="E752" s="2">
        <v>0.334294513727</v>
      </c>
      <c r="F752">
        <f>IFERROR(__xludf.DUMMYFUNCTION("FILTER('WholeNMJData-CalcPT-Thresholds'!D:D,'WholeNMJData-CalcPT-Thresholds'!B:B=A752)"),1054.14286)</f>
        <v>1054.14286</v>
      </c>
      <c r="G752">
        <f t="shared" si="1"/>
        <v>16.56770803</v>
      </c>
      <c r="H752">
        <f>IFERROR(__xludf.DUMMYFUNCTION("FILTER('WholeNMJData-CalcPT-Thresholds'!C:C,'WholeNMJData-CalcPT-Thresholds'!$B:$B=$A752)"),22.77333)</f>
        <v>22.77333</v>
      </c>
    </row>
    <row r="753">
      <c r="A753" s="6" t="s">
        <v>1073</v>
      </c>
      <c r="B753" s="3" t="s">
        <v>37</v>
      </c>
      <c r="C753" s="2">
        <v>16.0</v>
      </c>
      <c r="D753" s="2">
        <v>12584.58355</v>
      </c>
      <c r="E753" s="2">
        <v>0.227897012929</v>
      </c>
      <c r="F753">
        <f>IFERROR(__xludf.DUMMYFUNCTION("FILTER('WholeNMJData-CalcPT-Thresholds'!D:D,'WholeNMJData-CalcPT-Thresholds'!B:B=A753)"),1054.14286)</f>
        <v>1054.14286</v>
      </c>
      <c r="G753">
        <f t="shared" si="1"/>
        <v>11.93821448</v>
      </c>
      <c r="H753">
        <f>IFERROR(__xludf.DUMMYFUNCTION("FILTER('WholeNMJData-CalcPT-Thresholds'!C:C,'WholeNMJData-CalcPT-Thresholds'!$B:$B=$A753)"),22.77333)</f>
        <v>22.77333</v>
      </c>
    </row>
    <row r="754">
      <c r="A754" s="6" t="s">
        <v>1073</v>
      </c>
      <c r="B754" s="3" t="s">
        <v>37</v>
      </c>
      <c r="C754" s="2">
        <v>20.0</v>
      </c>
      <c r="D754" s="2">
        <v>13994.66418</v>
      </c>
      <c r="E754" s="2">
        <v>0.233006341421</v>
      </c>
      <c r="F754">
        <f>IFERROR(__xludf.DUMMYFUNCTION("FILTER('WholeNMJData-CalcPT-Thresholds'!D:D,'WholeNMJData-CalcPT-Thresholds'!B:B=A754)"),1054.14286)</f>
        <v>1054.14286</v>
      </c>
      <c r="G754">
        <f t="shared" si="1"/>
        <v>13.27587058</v>
      </c>
      <c r="H754">
        <f>IFERROR(__xludf.DUMMYFUNCTION("FILTER('WholeNMJData-CalcPT-Thresholds'!C:C,'WholeNMJData-CalcPT-Thresholds'!$B:$B=$A754)"),22.77333)</f>
        <v>22.77333</v>
      </c>
    </row>
    <row r="755">
      <c r="A755" s="6" t="s">
        <v>1073</v>
      </c>
      <c r="B755" s="3" t="s">
        <v>37</v>
      </c>
      <c r="C755" s="2">
        <v>28.0</v>
      </c>
      <c r="D755" s="2">
        <v>14099.2490714</v>
      </c>
      <c r="E755" s="2">
        <v>0.485830902433</v>
      </c>
      <c r="F755">
        <f>IFERROR(__xludf.DUMMYFUNCTION("FILTER('WholeNMJData-CalcPT-Thresholds'!D:D,'WholeNMJData-CalcPT-Thresholds'!B:B=A755)"),1054.14286)</f>
        <v>1054.14286</v>
      </c>
      <c r="G755">
        <f t="shared" si="1"/>
        <v>13.37508378</v>
      </c>
      <c r="H755">
        <f>IFERROR(__xludf.DUMMYFUNCTION("FILTER('WholeNMJData-CalcPT-Thresholds'!C:C,'WholeNMJData-CalcPT-Thresholds'!$B:$B=$A755)"),22.77333)</f>
        <v>22.77333</v>
      </c>
    </row>
    <row r="756">
      <c r="A756" s="6" t="s">
        <v>1073</v>
      </c>
      <c r="B756" s="3" t="s">
        <v>37</v>
      </c>
      <c r="C756" s="2">
        <v>24.0</v>
      </c>
      <c r="D756" s="2">
        <v>11292.5918</v>
      </c>
      <c r="E756" s="2">
        <v>0.457519566057</v>
      </c>
      <c r="F756">
        <f>IFERROR(__xludf.DUMMYFUNCTION("FILTER('WholeNMJData-CalcPT-Thresholds'!D:D,'WholeNMJData-CalcPT-Thresholds'!B:B=A756)"),1054.14286)</f>
        <v>1054.14286</v>
      </c>
      <c r="G756">
        <f t="shared" si="1"/>
        <v>10.71258197</v>
      </c>
      <c r="H756">
        <f>IFERROR(__xludf.DUMMYFUNCTION("FILTER('WholeNMJData-CalcPT-Thresholds'!C:C,'WholeNMJData-CalcPT-Thresholds'!$B:$B=$A756)"),22.77333)</f>
        <v>22.77333</v>
      </c>
    </row>
    <row r="757">
      <c r="A757" s="6" t="s">
        <v>1073</v>
      </c>
      <c r="B757" s="3" t="s">
        <v>37</v>
      </c>
      <c r="C757" s="2">
        <v>52.0</v>
      </c>
      <c r="D757" s="2">
        <v>11420.5917615</v>
      </c>
      <c r="E757" s="2">
        <v>0.732696805448</v>
      </c>
      <c r="F757">
        <f>IFERROR(__xludf.DUMMYFUNCTION("FILTER('WholeNMJData-CalcPT-Thresholds'!D:D,'WholeNMJData-CalcPT-Thresholds'!B:B=A757)"),1054.14286)</f>
        <v>1054.14286</v>
      </c>
      <c r="G757">
        <f t="shared" si="1"/>
        <v>10.8340076</v>
      </c>
      <c r="H757">
        <f>IFERROR(__xludf.DUMMYFUNCTION("FILTER('WholeNMJData-CalcPT-Thresholds'!C:C,'WholeNMJData-CalcPT-Thresholds'!$B:$B=$A757)"),22.77333)</f>
        <v>22.77333</v>
      </c>
    </row>
    <row r="758">
      <c r="A758" s="6" t="s">
        <v>1073</v>
      </c>
      <c r="B758" s="3" t="s">
        <v>37</v>
      </c>
      <c r="C758" s="2">
        <v>64.0</v>
      </c>
      <c r="D758" s="2">
        <v>12986.41715</v>
      </c>
      <c r="E758" s="2">
        <v>0.753471861175</v>
      </c>
      <c r="F758">
        <f>IFERROR(__xludf.DUMMYFUNCTION("FILTER('WholeNMJData-CalcPT-Thresholds'!D:D,'WholeNMJData-CalcPT-Thresholds'!B:B=A758)"),1054.14286)</f>
        <v>1054.14286</v>
      </c>
      <c r="G758">
        <f t="shared" si="1"/>
        <v>12.31940911</v>
      </c>
      <c r="H758">
        <f>IFERROR(__xludf.DUMMYFUNCTION("FILTER('WholeNMJData-CalcPT-Thresholds'!C:C,'WholeNMJData-CalcPT-Thresholds'!$B:$B=$A758)"),22.77333)</f>
        <v>22.77333</v>
      </c>
    </row>
    <row r="759">
      <c r="A759" s="6" t="s">
        <v>1073</v>
      </c>
      <c r="B759" s="3" t="s">
        <v>37</v>
      </c>
      <c r="C759" s="2">
        <v>16.0</v>
      </c>
      <c r="D759" s="2">
        <v>11622.7145</v>
      </c>
      <c r="E759" s="2">
        <v>0.339577815492</v>
      </c>
      <c r="F759">
        <f>IFERROR(__xludf.DUMMYFUNCTION("FILTER('WholeNMJData-CalcPT-Thresholds'!D:D,'WholeNMJData-CalcPT-Thresholds'!B:B=A759)"),1054.14286)</f>
        <v>1054.14286</v>
      </c>
      <c r="G759">
        <f t="shared" si="1"/>
        <v>11.02574892</v>
      </c>
      <c r="H759">
        <f>IFERROR(__xludf.DUMMYFUNCTION("FILTER('WholeNMJData-CalcPT-Thresholds'!C:C,'WholeNMJData-CalcPT-Thresholds'!$B:$B=$A759)"),22.77333)</f>
        <v>22.77333</v>
      </c>
    </row>
    <row r="760">
      <c r="A760" s="6" t="s">
        <v>1073</v>
      </c>
      <c r="B760" s="3" t="s">
        <v>37</v>
      </c>
      <c r="C760" s="2">
        <v>44.0</v>
      </c>
      <c r="D760" s="2">
        <v>11249.4186364</v>
      </c>
      <c r="E760" s="2">
        <v>0.40734663258</v>
      </c>
      <c r="F760">
        <f>IFERROR(__xludf.DUMMYFUNCTION("FILTER('WholeNMJData-CalcPT-Thresholds'!D:D,'WholeNMJData-CalcPT-Thresholds'!B:B=A760)"),1054.14286)</f>
        <v>1054.14286</v>
      </c>
      <c r="G760">
        <f t="shared" si="1"/>
        <v>10.67162627</v>
      </c>
      <c r="H760">
        <f>IFERROR(__xludf.DUMMYFUNCTION("FILTER('WholeNMJData-CalcPT-Thresholds'!C:C,'WholeNMJData-CalcPT-Thresholds'!$B:$B=$A760)"),22.77333)</f>
        <v>22.77333</v>
      </c>
    </row>
    <row r="761">
      <c r="A761" s="6" t="s">
        <v>1074</v>
      </c>
      <c r="B761" s="3" t="s">
        <v>37</v>
      </c>
      <c r="C761" s="2">
        <v>44.0</v>
      </c>
      <c r="D761" s="2">
        <v>18589.4241182</v>
      </c>
      <c r="E761" s="2">
        <v>0.346145747124</v>
      </c>
      <c r="F761">
        <f>IFERROR(__xludf.DUMMYFUNCTION("FILTER('WholeNMJData-CalcPT-Thresholds'!D:D,'WholeNMJData-CalcPT-Thresholds'!B:B=A761)"),1511.97312)</f>
        <v>1511.97312</v>
      </c>
      <c r="G761">
        <f t="shared" si="1"/>
        <v>12.29481125</v>
      </c>
      <c r="H761">
        <f>IFERROR(__xludf.DUMMYFUNCTION("FILTER('WholeNMJData-CalcPT-Thresholds'!C:C,'WholeNMJData-CalcPT-Thresholds'!$B:$B=$A761)"),26.45333)</f>
        <v>26.45333</v>
      </c>
    </row>
    <row r="762">
      <c r="A762" s="6" t="s">
        <v>1074</v>
      </c>
      <c r="B762" s="3" t="s">
        <v>37</v>
      </c>
      <c r="C762" s="2">
        <v>20.0</v>
      </c>
      <c r="D762" s="2">
        <v>16803.34294</v>
      </c>
      <c r="E762" s="2">
        <v>0.129608204021</v>
      </c>
      <c r="F762">
        <f>IFERROR(__xludf.DUMMYFUNCTION("FILTER('WholeNMJData-CalcPT-Thresholds'!D:D,'WholeNMJData-CalcPT-Thresholds'!B:B=A762)"),1511.97312)</f>
        <v>1511.97312</v>
      </c>
      <c r="G762">
        <f t="shared" si="1"/>
        <v>11.11351962</v>
      </c>
      <c r="H762">
        <f>IFERROR(__xludf.DUMMYFUNCTION("FILTER('WholeNMJData-CalcPT-Thresholds'!C:C,'WholeNMJData-CalcPT-Thresholds'!$B:$B=$A762)"),26.45333)</f>
        <v>26.45333</v>
      </c>
    </row>
    <row r="763">
      <c r="A763" s="6" t="s">
        <v>1074</v>
      </c>
      <c r="B763" s="3" t="s">
        <v>37</v>
      </c>
      <c r="C763" s="2">
        <v>20.0</v>
      </c>
      <c r="D763" s="2">
        <v>17378.94206</v>
      </c>
      <c r="E763" s="2">
        <v>0.602503372406</v>
      </c>
      <c r="F763">
        <f>IFERROR(__xludf.DUMMYFUNCTION("FILTER('WholeNMJData-CalcPT-Thresholds'!D:D,'WholeNMJData-CalcPT-Thresholds'!B:B=A763)"),1511.97312)</f>
        <v>1511.97312</v>
      </c>
      <c r="G763">
        <f t="shared" si="1"/>
        <v>11.49421364</v>
      </c>
      <c r="H763">
        <f>IFERROR(__xludf.DUMMYFUNCTION("FILTER('WholeNMJData-CalcPT-Thresholds'!C:C,'WholeNMJData-CalcPT-Thresholds'!$B:$B=$A763)"),26.45333)</f>
        <v>26.45333</v>
      </c>
    </row>
    <row r="764">
      <c r="A764" s="6" t="s">
        <v>1074</v>
      </c>
      <c r="B764" s="3" t="s">
        <v>37</v>
      </c>
      <c r="C764" s="2">
        <v>16.0</v>
      </c>
      <c r="D764" s="2">
        <v>17308.397225</v>
      </c>
      <c r="E764" s="2">
        <v>0.214995822642</v>
      </c>
      <c r="F764">
        <f>IFERROR(__xludf.DUMMYFUNCTION("FILTER('WholeNMJData-CalcPT-Thresholds'!D:D,'WholeNMJData-CalcPT-Thresholds'!B:B=A764)"),1511.97312)</f>
        <v>1511.97312</v>
      </c>
      <c r="G764">
        <f t="shared" si="1"/>
        <v>11.44755617</v>
      </c>
      <c r="H764">
        <f>IFERROR(__xludf.DUMMYFUNCTION("FILTER('WholeNMJData-CalcPT-Thresholds'!C:C,'WholeNMJData-CalcPT-Thresholds'!$B:$B=$A764)"),26.45333)</f>
        <v>26.45333</v>
      </c>
    </row>
    <row r="765">
      <c r="A765" s="6" t="s">
        <v>1074</v>
      </c>
      <c r="B765" s="3" t="s">
        <v>37</v>
      </c>
      <c r="C765" s="2">
        <v>28.0</v>
      </c>
      <c r="D765" s="2">
        <v>15892.3812857</v>
      </c>
      <c r="E765" s="2">
        <v>0.370637413872</v>
      </c>
      <c r="F765">
        <f>IFERROR(__xludf.DUMMYFUNCTION("FILTER('WholeNMJData-CalcPT-Thresholds'!D:D,'WholeNMJData-CalcPT-Thresholds'!B:B=A765)"),1511.97312)</f>
        <v>1511.97312</v>
      </c>
      <c r="G765">
        <f t="shared" si="1"/>
        <v>10.51102105</v>
      </c>
      <c r="H765">
        <f>IFERROR(__xludf.DUMMYFUNCTION("FILTER('WholeNMJData-CalcPT-Thresholds'!C:C,'WholeNMJData-CalcPT-Thresholds'!$B:$B=$A765)"),26.45333)</f>
        <v>26.45333</v>
      </c>
    </row>
    <row r="766">
      <c r="A766" s="6" t="s">
        <v>1074</v>
      </c>
      <c r="B766" s="3" t="s">
        <v>37</v>
      </c>
      <c r="C766" s="2">
        <v>28.0</v>
      </c>
      <c r="D766" s="2">
        <v>18149.1141286</v>
      </c>
      <c r="E766" s="2">
        <v>0.48916190824</v>
      </c>
      <c r="F766">
        <f>IFERROR(__xludf.DUMMYFUNCTION("FILTER('WholeNMJData-CalcPT-Thresholds'!D:D,'WholeNMJData-CalcPT-Thresholds'!B:B=A766)"),1511.97312)</f>
        <v>1511.97312</v>
      </c>
      <c r="G766">
        <f t="shared" si="1"/>
        <v>12.00359576</v>
      </c>
      <c r="H766">
        <f>IFERROR(__xludf.DUMMYFUNCTION("FILTER('WholeNMJData-CalcPT-Thresholds'!C:C,'WholeNMJData-CalcPT-Thresholds'!$B:$B=$A766)"),26.45333)</f>
        <v>26.45333</v>
      </c>
    </row>
    <row r="767">
      <c r="A767" s="6" t="s">
        <v>1074</v>
      </c>
      <c r="B767" s="3" t="s">
        <v>37</v>
      </c>
      <c r="C767" s="2">
        <v>16.0</v>
      </c>
      <c r="D767" s="2">
        <v>18037.8826</v>
      </c>
      <c r="E767" s="2">
        <v>0.205530553791</v>
      </c>
      <c r="F767">
        <f>IFERROR(__xludf.DUMMYFUNCTION("FILTER('WholeNMJData-CalcPT-Thresholds'!D:D,'WholeNMJData-CalcPT-Thresholds'!B:B=A767)"),1511.97312)</f>
        <v>1511.97312</v>
      </c>
      <c r="G767">
        <f t="shared" si="1"/>
        <v>11.93002862</v>
      </c>
      <c r="H767">
        <f>IFERROR(__xludf.DUMMYFUNCTION("FILTER('WholeNMJData-CalcPT-Thresholds'!C:C,'WholeNMJData-CalcPT-Thresholds'!$B:$B=$A767)"),26.45333)</f>
        <v>26.45333</v>
      </c>
    </row>
    <row r="768">
      <c r="A768" s="3" t="s">
        <v>1075</v>
      </c>
      <c r="B768" s="3" t="s">
        <v>1076</v>
      </c>
      <c r="C768" s="2">
        <v>20.0</v>
      </c>
      <c r="D768" s="2">
        <v>11078.67054</v>
      </c>
      <c r="E768" s="2">
        <v>0.267916659249</v>
      </c>
      <c r="F768">
        <f>IFERROR(__xludf.DUMMYFUNCTION("FILTER('WholeNMJData-CalcPT-Thresholds'!D:D,'WholeNMJData-CalcPT-Thresholds'!B:B=A768)"),1140.28827)</f>
        <v>1140.28827</v>
      </c>
      <c r="G768">
        <f t="shared" si="1"/>
        <v>9.715675265</v>
      </c>
      <c r="H768">
        <f>IFERROR(__xludf.DUMMYFUNCTION("FILTER('WholeNMJData-CalcPT-Thresholds'!C:C,'WholeNMJData-CalcPT-Thresholds'!$B:$B=$A768)"),43.78667)</f>
        <v>43.78667</v>
      </c>
    </row>
    <row r="769">
      <c r="A769" s="3" t="s">
        <v>1075</v>
      </c>
      <c r="B769" s="3" t="s">
        <v>1076</v>
      </c>
      <c r="C769" s="2">
        <v>72.0</v>
      </c>
      <c r="D769" s="2">
        <v>13994.1721222</v>
      </c>
      <c r="E769" s="2">
        <v>0.742998264505</v>
      </c>
      <c r="F769">
        <f>IFERROR(__xludf.DUMMYFUNCTION("FILTER('WholeNMJData-CalcPT-Thresholds'!D:D,'WholeNMJData-CalcPT-Thresholds'!B:B=A769)"),1140.28827)</f>
        <v>1140.28827</v>
      </c>
      <c r="G769">
        <f t="shared" si="1"/>
        <v>12.27248626</v>
      </c>
      <c r="H769">
        <f>IFERROR(__xludf.DUMMYFUNCTION("FILTER('WholeNMJData-CalcPT-Thresholds'!C:C,'WholeNMJData-CalcPT-Thresholds'!$B:$B=$A769)"),43.78667)</f>
        <v>43.78667</v>
      </c>
    </row>
    <row r="770">
      <c r="A770" s="3" t="s">
        <v>1075</v>
      </c>
      <c r="B770" s="3" t="s">
        <v>1076</v>
      </c>
      <c r="C770" s="2">
        <v>20.0</v>
      </c>
      <c r="D770" s="2">
        <v>12584.96332</v>
      </c>
      <c r="E770" s="2">
        <v>0.373915003194</v>
      </c>
      <c r="F770">
        <f>IFERROR(__xludf.DUMMYFUNCTION("FILTER('WholeNMJData-CalcPT-Thresholds'!D:D,'WholeNMJData-CalcPT-Thresholds'!B:B=A770)"),1140.28827)</f>
        <v>1140.28827</v>
      </c>
      <c r="G770">
        <f t="shared" si="1"/>
        <v>11.03665069</v>
      </c>
      <c r="H770">
        <f>IFERROR(__xludf.DUMMYFUNCTION("FILTER('WholeNMJData-CalcPT-Thresholds'!C:C,'WholeNMJData-CalcPT-Thresholds'!$B:$B=$A770)"),43.78667)</f>
        <v>43.78667</v>
      </c>
    </row>
    <row r="771">
      <c r="A771" s="3" t="s">
        <v>1075</v>
      </c>
      <c r="B771" s="3" t="s">
        <v>1076</v>
      </c>
      <c r="C771" s="2">
        <v>136.0</v>
      </c>
      <c r="D771" s="2">
        <v>19897.9283176</v>
      </c>
      <c r="E771" s="2">
        <v>0.627683374903</v>
      </c>
      <c r="F771">
        <f>IFERROR(__xludf.DUMMYFUNCTION("FILTER('WholeNMJData-CalcPT-Thresholds'!D:D,'WholeNMJData-CalcPT-Thresholds'!B:B=A771)"),1140.28827)</f>
        <v>1140.28827</v>
      </c>
      <c r="G771">
        <f t="shared" si="1"/>
        <v>17.44991055</v>
      </c>
      <c r="H771">
        <f>IFERROR(__xludf.DUMMYFUNCTION("FILTER('WholeNMJData-CalcPT-Thresholds'!C:C,'WholeNMJData-CalcPT-Thresholds'!$B:$B=$A771)"),43.78667)</f>
        <v>43.78667</v>
      </c>
    </row>
    <row r="772">
      <c r="A772" s="3" t="s">
        <v>1075</v>
      </c>
      <c r="B772" s="3" t="s">
        <v>1076</v>
      </c>
      <c r="C772" s="2">
        <v>20.0</v>
      </c>
      <c r="D772" s="2">
        <v>12229.59996</v>
      </c>
      <c r="E772" s="2">
        <v>0.390201160758</v>
      </c>
      <c r="F772">
        <f>IFERROR(__xludf.DUMMYFUNCTION("FILTER('WholeNMJData-CalcPT-Thresholds'!D:D,'WholeNMJData-CalcPT-Thresholds'!B:B=A772)"),1140.28827)</f>
        <v>1140.28827</v>
      </c>
      <c r="G772">
        <f t="shared" si="1"/>
        <v>10.72500725</v>
      </c>
      <c r="H772">
        <f>IFERROR(__xludf.DUMMYFUNCTION("FILTER('WholeNMJData-CalcPT-Thresholds'!C:C,'WholeNMJData-CalcPT-Thresholds'!$B:$B=$A772)"),43.78667)</f>
        <v>43.78667</v>
      </c>
    </row>
    <row r="773">
      <c r="A773" s="3" t="s">
        <v>1075</v>
      </c>
      <c r="B773" s="3" t="s">
        <v>1076</v>
      </c>
      <c r="C773" s="2">
        <v>260.0</v>
      </c>
      <c r="D773" s="2">
        <v>25697.9914692</v>
      </c>
      <c r="E773" s="2">
        <v>0.983763463782</v>
      </c>
      <c r="F773">
        <f>IFERROR(__xludf.DUMMYFUNCTION("FILTER('WholeNMJData-CalcPT-Thresholds'!D:D,'WholeNMJData-CalcPT-Thresholds'!B:B=A773)"),1140.28827)</f>
        <v>1140.28827</v>
      </c>
      <c r="G773">
        <f t="shared" si="1"/>
        <v>22.53639904</v>
      </c>
      <c r="H773">
        <f>IFERROR(__xludf.DUMMYFUNCTION("FILTER('WholeNMJData-CalcPT-Thresholds'!C:C,'WholeNMJData-CalcPT-Thresholds'!$B:$B=$A773)"),43.78667)</f>
        <v>43.78667</v>
      </c>
    </row>
    <row r="774">
      <c r="A774" s="3" t="s">
        <v>1075</v>
      </c>
      <c r="B774" s="3" t="s">
        <v>1076</v>
      </c>
      <c r="C774" s="2">
        <v>64.0</v>
      </c>
      <c r="D774" s="2">
        <v>11915.68165</v>
      </c>
      <c r="E774" s="2">
        <v>0.547675314907</v>
      </c>
      <c r="F774">
        <f>IFERROR(__xludf.DUMMYFUNCTION("FILTER('WholeNMJData-CalcPT-Thresholds'!D:D,'WholeNMJData-CalcPT-Thresholds'!B:B=A774)"),1140.28827)</f>
        <v>1140.28827</v>
      </c>
      <c r="G774">
        <f t="shared" si="1"/>
        <v>10.44970992</v>
      </c>
      <c r="H774">
        <f>IFERROR(__xludf.DUMMYFUNCTION("FILTER('WholeNMJData-CalcPT-Thresholds'!C:C,'WholeNMJData-CalcPT-Thresholds'!$B:$B=$A774)"),43.78667)</f>
        <v>43.78667</v>
      </c>
    </row>
    <row r="775">
      <c r="A775" s="3" t="s">
        <v>1075</v>
      </c>
      <c r="B775" s="3" t="s">
        <v>1076</v>
      </c>
      <c r="C775" s="2">
        <v>16.0</v>
      </c>
      <c r="D775" s="2">
        <v>15143.6859</v>
      </c>
      <c r="E775" s="2">
        <v>0.370319144033</v>
      </c>
      <c r="F775">
        <f>IFERROR(__xludf.DUMMYFUNCTION("FILTER('WholeNMJData-CalcPT-Thresholds'!D:D,'WholeNMJData-CalcPT-Thresholds'!B:B=A775)"),1140.28827)</f>
        <v>1140.28827</v>
      </c>
      <c r="G775">
        <f t="shared" si="1"/>
        <v>13.28057676</v>
      </c>
      <c r="H775">
        <f>IFERROR(__xludf.DUMMYFUNCTION("FILTER('WholeNMJData-CalcPT-Thresholds'!C:C,'WholeNMJData-CalcPT-Thresholds'!$B:$B=$A775)"),43.78667)</f>
        <v>43.78667</v>
      </c>
    </row>
    <row r="776">
      <c r="A776" s="3" t="s">
        <v>1075</v>
      </c>
      <c r="B776" s="3" t="s">
        <v>1076</v>
      </c>
      <c r="C776" s="2">
        <v>32.0</v>
      </c>
      <c r="D776" s="2">
        <v>17957.2084875</v>
      </c>
      <c r="E776" s="2">
        <v>0.220323665716</v>
      </c>
      <c r="F776">
        <f>IFERROR(__xludf.DUMMYFUNCTION("FILTER('WholeNMJData-CalcPT-Thresholds'!D:D,'WholeNMJData-CalcPT-Thresholds'!B:B=A776)"),1140.28827)</f>
        <v>1140.28827</v>
      </c>
      <c r="G776">
        <f t="shared" si="1"/>
        <v>15.74795511</v>
      </c>
      <c r="H776">
        <f>IFERROR(__xludf.DUMMYFUNCTION("FILTER('WholeNMJData-CalcPT-Thresholds'!C:C,'WholeNMJData-CalcPT-Thresholds'!$B:$B=$A776)"),43.78667)</f>
        <v>43.78667</v>
      </c>
    </row>
    <row r="777">
      <c r="A777" s="3" t="s">
        <v>1075</v>
      </c>
      <c r="B777" s="3" t="s">
        <v>1076</v>
      </c>
      <c r="C777" s="2">
        <v>156.0</v>
      </c>
      <c r="D777" s="2">
        <v>15361.1993667</v>
      </c>
      <c r="E777" s="2">
        <v>0.870877272059</v>
      </c>
      <c r="F777">
        <f>IFERROR(__xludf.DUMMYFUNCTION("FILTER('WholeNMJData-CalcPT-Thresholds'!D:D,'WholeNMJData-CalcPT-Thresholds'!B:B=A777)"),1140.28827)</f>
        <v>1140.28827</v>
      </c>
      <c r="G777">
        <f t="shared" si="1"/>
        <v>13.47132981</v>
      </c>
      <c r="H777">
        <f>IFERROR(__xludf.DUMMYFUNCTION("FILTER('WholeNMJData-CalcPT-Thresholds'!C:C,'WholeNMJData-CalcPT-Thresholds'!$B:$B=$A777)"),43.78667)</f>
        <v>43.78667</v>
      </c>
    </row>
    <row r="778">
      <c r="A778" s="3" t="s">
        <v>1075</v>
      </c>
      <c r="B778" s="3" t="s">
        <v>1076</v>
      </c>
      <c r="C778" s="2">
        <v>84.0</v>
      </c>
      <c r="D778" s="2">
        <v>20171.2288619</v>
      </c>
      <c r="E778" s="2">
        <v>1.1011107232</v>
      </c>
      <c r="F778">
        <f>IFERROR(__xludf.DUMMYFUNCTION("FILTER('WholeNMJData-CalcPT-Thresholds'!D:D,'WholeNMJData-CalcPT-Thresholds'!B:B=A778)"),1140.28827)</f>
        <v>1140.28827</v>
      </c>
      <c r="G778">
        <f t="shared" si="1"/>
        <v>17.68958727</v>
      </c>
      <c r="H778">
        <f>IFERROR(__xludf.DUMMYFUNCTION("FILTER('WholeNMJData-CalcPT-Thresholds'!C:C,'WholeNMJData-CalcPT-Thresholds'!$B:$B=$A778)"),43.78667)</f>
        <v>43.78667</v>
      </c>
    </row>
    <row r="779">
      <c r="A779" s="3" t="s">
        <v>1075</v>
      </c>
      <c r="B779" s="3" t="s">
        <v>1076</v>
      </c>
      <c r="C779" s="2">
        <v>72.0</v>
      </c>
      <c r="D779" s="2">
        <v>15710.9715944</v>
      </c>
      <c r="E779" s="2">
        <v>0.355398325714</v>
      </c>
      <c r="F779">
        <f>IFERROR(__xludf.DUMMYFUNCTION("FILTER('WholeNMJData-CalcPT-Thresholds'!D:D,'WholeNMJData-CalcPT-Thresholds'!B:B=A779)"),1140.28827)</f>
        <v>1140.28827</v>
      </c>
      <c r="G779">
        <f t="shared" si="1"/>
        <v>13.77806999</v>
      </c>
      <c r="H779">
        <f>IFERROR(__xludf.DUMMYFUNCTION("FILTER('WholeNMJData-CalcPT-Thresholds'!C:C,'WholeNMJData-CalcPT-Thresholds'!$B:$B=$A779)"),43.78667)</f>
        <v>43.78667</v>
      </c>
    </row>
    <row r="780">
      <c r="A780" s="3" t="s">
        <v>1075</v>
      </c>
      <c r="B780" s="3" t="s">
        <v>1076</v>
      </c>
      <c r="C780" s="2">
        <v>56.0</v>
      </c>
      <c r="D780" s="2">
        <v>14085.2303643</v>
      </c>
      <c r="E780" s="2">
        <v>0.450891099098</v>
      </c>
      <c r="F780">
        <f>IFERROR(__xludf.DUMMYFUNCTION("FILTER('WholeNMJData-CalcPT-Thresholds'!D:D,'WholeNMJData-CalcPT-Thresholds'!B:B=A780)"),1140.28827)</f>
        <v>1140.28827</v>
      </c>
      <c r="G780">
        <f t="shared" si="1"/>
        <v>12.35234171</v>
      </c>
      <c r="H780">
        <f>IFERROR(__xludf.DUMMYFUNCTION("FILTER('WholeNMJData-CalcPT-Thresholds'!C:C,'WholeNMJData-CalcPT-Thresholds'!$B:$B=$A780)"),43.78667)</f>
        <v>43.78667</v>
      </c>
    </row>
    <row r="781">
      <c r="A781" s="3" t="s">
        <v>1075</v>
      </c>
      <c r="B781" s="3" t="s">
        <v>1076</v>
      </c>
      <c r="C781" s="2">
        <v>60.0</v>
      </c>
      <c r="D781" s="2">
        <v>27817.80612</v>
      </c>
      <c r="E781" s="2">
        <v>0.722276117438</v>
      </c>
      <c r="F781">
        <f>IFERROR(__xludf.DUMMYFUNCTION("FILTER('WholeNMJData-CalcPT-Thresholds'!D:D,'WholeNMJData-CalcPT-Thresholds'!B:B=A781)"),1140.28827)</f>
        <v>1140.28827</v>
      </c>
      <c r="G781">
        <f t="shared" si="1"/>
        <v>24.39541549</v>
      </c>
      <c r="H781">
        <f>IFERROR(__xludf.DUMMYFUNCTION("FILTER('WholeNMJData-CalcPT-Thresholds'!C:C,'WholeNMJData-CalcPT-Thresholds'!$B:$B=$A781)"),43.78667)</f>
        <v>43.78667</v>
      </c>
    </row>
    <row r="782">
      <c r="A782" s="3" t="s">
        <v>1075</v>
      </c>
      <c r="B782" s="3" t="s">
        <v>1076</v>
      </c>
      <c r="C782" s="2">
        <v>20.0</v>
      </c>
      <c r="D782" s="2">
        <v>14821.52432</v>
      </c>
      <c r="E782" s="2">
        <v>0.377664650352</v>
      </c>
      <c r="F782">
        <f>IFERROR(__xludf.DUMMYFUNCTION("FILTER('WholeNMJData-CalcPT-Thresholds'!D:D,'WholeNMJData-CalcPT-Thresholds'!B:B=A782)"),1140.28827)</f>
        <v>1140.28827</v>
      </c>
      <c r="G782">
        <f t="shared" si="1"/>
        <v>12.99805033</v>
      </c>
      <c r="H782">
        <f>IFERROR(__xludf.DUMMYFUNCTION("FILTER('WholeNMJData-CalcPT-Thresholds'!C:C,'WholeNMJData-CalcPT-Thresholds'!$B:$B=$A782)"),43.78667)</f>
        <v>43.78667</v>
      </c>
    </row>
    <row r="783">
      <c r="A783" s="3" t="s">
        <v>1075</v>
      </c>
      <c r="B783" s="3" t="s">
        <v>1076</v>
      </c>
      <c r="C783" s="2">
        <v>24.0</v>
      </c>
      <c r="D783" s="2">
        <v>15187.8907833</v>
      </c>
      <c r="E783" s="2">
        <v>0.7290136832</v>
      </c>
      <c r="F783">
        <f>IFERROR(__xludf.DUMMYFUNCTION("FILTER('WholeNMJData-CalcPT-Thresholds'!D:D,'WholeNMJData-CalcPT-Thresholds'!B:B=A783)"),1140.28827)</f>
        <v>1140.28827</v>
      </c>
      <c r="G783">
        <f t="shared" si="1"/>
        <v>13.31934317</v>
      </c>
      <c r="H783">
        <f>IFERROR(__xludf.DUMMYFUNCTION("FILTER('WholeNMJData-CalcPT-Thresholds'!C:C,'WholeNMJData-CalcPT-Thresholds'!$B:$B=$A783)"),43.78667)</f>
        <v>43.78667</v>
      </c>
    </row>
    <row r="784">
      <c r="A784" s="3" t="s">
        <v>1075</v>
      </c>
      <c r="B784" s="3" t="s">
        <v>1076</v>
      </c>
      <c r="C784" s="2">
        <v>16.0</v>
      </c>
      <c r="D784" s="2">
        <v>14031.229975</v>
      </c>
      <c r="E784" s="2">
        <v>0.422316241025</v>
      </c>
      <c r="F784">
        <f>IFERROR(__xludf.DUMMYFUNCTION("FILTER('WholeNMJData-CalcPT-Thresholds'!D:D,'WholeNMJData-CalcPT-Thresholds'!B:B=A784)"),1140.28827)</f>
        <v>1140.28827</v>
      </c>
      <c r="G784">
        <f t="shared" si="1"/>
        <v>12.30498493</v>
      </c>
      <c r="H784">
        <f>IFERROR(__xludf.DUMMYFUNCTION("FILTER('WholeNMJData-CalcPT-Thresholds'!C:C,'WholeNMJData-CalcPT-Thresholds'!$B:$B=$A784)"),43.78667)</f>
        <v>43.78667</v>
      </c>
    </row>
    <row r="785">
      <c r="A785" s="3" t="s">
        <v>1075</v>
      </c>
      <c r="B785" s="3" t="s">
        <v>1076</v>
      </c>
      <c r="C785" s="2">
        <v>240.0</v>
      </c>
      <c r="D785" s="2">
        <v>24071.0821033</v>
      </c>
      <c r="E785" s="2">
        <v>1.38180719326</v>
      </c>
      <c r="F785">
        <f>IFERROR(__xludf.DUMMYFUNCTION("FILTER('WholeNMJData-CalcPT-Thresholds'!D:D,'WholeNMJData-CalcPT-Thresholds'!B:B=A785)"),1140.28827)</f>
        <v>1140.28827</v>
      </c>
      <c r="G785">
        <f t="shared" si="1"/>
        <v>21.10964634</v>
      </c>
      <c r="H785">
        <f>IFERROR(__xludf.DUMMYFUNCTION("FILTER('WholeNMJData-CalcPT-Thresholds'!C:C,'WholeNMJData-CalcPT-Thresholds'!$B:$B=$A785)"),43.78667)</f>
        <v>43.78667</v>
      </c>
    </row>
    <row r="786">
      <c r="A786" s="3" t="s">
        <v>1075</v>
      </c>
      <c r="B786" s="3" t="s">
        <v>1076</v>
      </c>
      <c r="C786" s="2">
        <v>224.0</v>
      </c>
      <c r="D786" s="2">
        <v>19950.0056554</v>
      </c>
      <c r="E786" s="2">
        <v>1.4298528879</v>
      </c>
      <c r="F786">
        <f>IFERROR(__xludf.DUMMYFUNCTION("FILTER('WholeNMJData-CalcPT-Thresholds'!D:D,'WholeNMJData-CalcPT-Thresholds'!B:B=A786)"),1140.28827)</f>
        <v>1140.28827</v>
      </c>
      <c r="G786">
        <f t="shared" si="1"/>
        <v>17.49558088</v>
      </c>
      <c r="H786">
        <f>IFERROR(__xludf.DUMMYFUNCTION("FILTER('WholeNMJData-CalcPT-Thresholds'!C:C,'WholeNMJData-CalcPT-Thresholds'!$B:$B=$A786)"),43.78667)</f>
        <v>43.78667</v>
      </c>
    </row>
    <row r="787">
      <c r="A787" s="3" t="s">
        <v>1075</v>
      </c>
      <c r="B787" s="3" t="s">
        <v>1076</v>
      </c>
      <c r="C787" s="2">
        <v>40.0</v>
      </c>
      <c r="D787" s="2">
        <v>14256.43473</v>
      </c>
      <c r="E787" s="2">
        <v>0.77433742791</v>
      </c>
      <c r="F787">
        <f>IFERROR(__xludf.DUMMYFUNCTION("FILTER('WholeNMJData-CalcPT-Thresholds'!D:D,'WholeNMJData-CalcPT-Thresholds'!B:B=A787)"),1140.28827)</f>
        <v>1140.28827</v>
      </c>
      <c r="G787">
        <f t="shared" si="1"/>
        <v>12.50248302</v>
      </c>
      <c r="H787">
        <f>IFERROR(__xludf.DUMMYFUNCTION("FILTER('WholeNMJData-CalcPT-Thresholds'!C:C,'WholeNMJData-CalcPT-Thresholds'!$B:$B=$A787)"),43.78667)</f>
        <v>43.78667</v>
      </c>
    </row>
    <row r="788">
      <c r="A788" s="3" t="s">
        <v>1077</v>
      </c>
      <c r="B788" s="3" t="s">
        <v>1076</v>
      </c>
      <c r="C788" s="2">
        <v>356.0</v>
      </c>
      <c r="D788" s="2">
        <v>20636.1341888</v>
      </c>
      <c r="E788" s="2">
        <v>1.1142088673</v>
      </c>
      <c r="F788">
        <f>IFERROR(__xludf.DUMMYFUNCTION("FILTER('WholeNMJData-CalcPT-Thresholds'!D:D,'WholeNMJData-CalcPT-Thresholds'!B:B=A788)"),1251.0418)</f>
        <v>1251.0418</v>
      </c>
      <c r="G788">
        <f t="shared" si="1"/>
        <v>16.49515963</v>
      </c>
      <c r="H788">
        <f>IFERROR(__xludf.DUMMYFUNCTION("FILTER('WholeNMJData-CalcPT-Thresholds'!C:C,'WholeNMJData-CalcPT-Thresholds'!$B:$B=$A788)"),56.56889)</f>
        <v>56.56889</v>
      </c>
    </row>
    <row r="789">
      <c r="A789" s="3" t="s">
        <v>1077</v>
      </c>
      <c r="B789" s="3" t="s">
        <v>1076</v>
      </c>
      <c r="C789" s="2">
        <v>48.0</v>
      </c>
      <c r="D789" s="2">
        <v>13216.8901083</v>
      </c>
      <c r="E789" s="2">
        <v>0.565742246377</v>
      </c>
      <c r="F789">
        <f>IFERROR(__xludf.DUMMYFUNCTION("FILTER('WholeNMJData-CalcPT-Thresholds'!D:D,'WholeNMJData-CalcPT-Thresholds'!B:B=A789)"),1251.0418)</f>
        <v>1251.0418</v>
      </c>
      <c r="G789">
        <f t="shared" si="1"/>
        <v>10.56470704</v>
      </c>
      <c r="H789">
        <f>IFERROR(__xludf.DUMMYFUNCTION("FILTER('WholeNMJData-CalcPT-Thresholds'!C:C,'WholeNMJData-CalcPT-Thresholds'!$B:$B=$A789)"),56.56889)</f>
        <v>56.56889</v>
      </c>
    </row>
    <row r="790">
      <c r="A790" s="3" t="s">
        <v>1077</v>
      </c>
      <c r="B790" s="3" t="s">
        <v>1076</v>
      </c>
      <c r="C790" s="2">
        <v>44.0</v>
      </c>
      <c r="D790" s="2">
        <v>16677.5333727</v>
      </c>
      <c r="E790" s="2">
        <v>0.714781420824</v>
      </c>
      <c r="F790">
        <f>IFERROR(__xludf.DUMMYFUNCTION("FILTER('WholeNMJData-CalcPT-Thresholds'!D:D,'WholeNMJData-CalcPT-Thresholds'!B:B=A790)"),1251.0418)</f>
        <v>1251.0418</v>
      </c>
      <c r="G790">
        <f t="shared" si="1"/>
        <v>13.33091618</v>
      </c>
      <c r="H790">
        <f>IFERROR(__xludf.DUMMYFUNCTION("FILTER('WholeNMJData-CalcPT-Thresholds'!C:C,'WholeNMJData-CalcPT-Thresholds'!$B:$B=$A790)"),56.56889)</f>
        <v>56.56889</v>
      </c>
    </row>
    <row r="791">
      <c r="A791" s="3" t="s">
        <v>1077</v>
      </c>
      <c r="B791" s="3" t="s">
        <v>1076</v>
      </c>
      <c r="C791" s="2">
        <v>28.0</v>
      </c>
      <c r="D791" s="2">
        <v>13727.2044429</v>
      </c>
      <c r="E791" s="2">
        <v>0.503198705079</v>
      </c>
      <c r="F791">
        <f>IFERROR(__xludf.DUMMYFUNCTION("FILTER('WholeNMJData-CalcPT-Thresholds'!D:D,'WholeNMJData-CalcPT-Thresholds'!B:B=A791)"),1251.0418)</f>
        <v>1251.0418</v>
      </c>
      <c r="G791">
        <f t="shared" si="1"/>
        <v>10.97261854</v>
      </c>
      <c r="H791">
        <f>IFERROR(__xludf.DUMMYFUNCTION("FILTER('WholeNMJData-CalcPT-Thresholds'!C:C,'WholeNMJData-CalcPT-Thresholds'!$B:$B=$A791)"),56.56889)</f>
        <v>56.56889</v>
      </c>
    </row>
    <row r="792">
      <c r="A792" s="3" t="s">
        <v>1077</v>
      </c>
      <c r="B792" s="3" t="s">
        <v>1076</v>
      </c>
      <c r="C792" s="2">
        <v>16.0</v>
      </c>
      <c r="D792" s="2">
        <v>10876.44635</v>
      </c>
      <c r="E792" s="2">
        <v>0.323320760002</v>
      </c>
      <c r="F792">
        <f>IFERROR(__xludf.DUMMYFUNCTION("FILTER('WholeNMJData-CalcPT-Thresholds'!D:D,'WholeNMJData-CalcPT-Thresholds'!B:B=A792)"),1251.0418)</f>
        <v>1251.0418</v>
      </c>
      <c r="G792">
        <f t="shared" si="1"/>
        <v>8.693911227</v>
      </c>
      <c r="H792">
        <f>IFERROR(__xludf.DUMMYFUNCTION("FILTER('WholeNMJData-CalcPT-Thresholds'!C:C,'WholeNMJData-CalcPT-Thresholds'!$B:$B=$A792)"),56.56889)</f>
        <v>56.56889</v>
      </c>
    </row>
    <row r="793">
      <c r="A793" s="3" t="s">
        <v>1077</v>
      </c>
      <c r="B793" s="3" t="s">
        <v>1076</v>
      </c>
      <c r="C793" s="2">
        <v>24.0</v>
      </c>
      <c r="D793" s="2">
        <v>12404.2483333</v>
      </c>
      <c r="E793" s="2">
        <v>0.382471800992</v>
      </c>
      <c r="F793">
        <f>IFERROR(__xludf.DUMMYFUNCTION("FILTER('WholeNMJData-CalcPT-Thresholds'!D:D,'WholeNMJData-CalcPT-Thresholds'!B:B=A793)"),1251.0418)</f>
        <v>1251.0418</v>
      </c>
      <c r="G793">
        <f t="shared" si="1"/>
        <v>9.915134997</v>
      </c>
      <c r="H793">
        <f>IFERROR(__xludf.DUMMYFUNCTION("FILTER('WholeNMJData-CalcPT-Thresholds'!C:C,'WholeNMJData-CalcPT-Thresholds'!$B:$B=$A793)"),56.56889)</f>
        <v>56.56889</v>
      </c>
    </row>
    <row r="794">
      <c r="A794" s="3" t="s">
        <v>1077</v>
      </c>
      <c r="B794" s="3" t="s">
        <v>1076</v>
      </c>
      <c r="C794" s="2">
        <v>104.0</v>
      </c>
      <c r="D794" s="2">
        <v>20986.7264885</v>
      </c>
      <c r="E794" s="2">
        <v>1.11347064121</v>
      </c>
      <c r="F794">
        <f>IFERROR(__xludf.DUMMYFUNCTION("FILTER('WholeNMJData-CalcPT-Thresholds'!D:D,'WholeNMJData-CalcPT-Thresholds'!B:B=A794)"),1251.0418)</f>
        <v>1251.0418</v>
      </c>
      <c r="G794">
        <f t="shared" si="1"/>
        <v>16.7753999</v>
      </c>
      <c r="H794">
        <f>IFERROR(__xludf.DUMMYFUNCTION("FILTER('WholeNMJData-CalcPT-Thresholds'!C:C,'WholeNMJData-CalcPT-Thresholds'!$B:$B=$A794)"),56.56889)</f>
        <v>56.56889</v>
      </c>
    </row>
    <row r="795">
      <c r="A795" s="3" t="s">
        <v>1077</v>
      </c>
      <c r="B795" s="3" t="s">
        <v>1076</v>
      </c>
      <c r="C795" s="2">
        <v>28.0</v>
      </c>
      <c r="D795" s="2">
        <v>12498.0090286</v>
      </c>
      <c r="E795" s="2">
        <v>0.457122305396</v>
      </c>
      <c r="F795">
        <f>IFERROR(__xludf.DUMMYFUNCTION("FILTER('WholeNMJData-CalcPT-Thresholds'!D:D,'WholeNMJData-CalcPT-Thresholds'!B:B=A795)"),1251.0418)</f>
        <v>1251.0418</v>
      </c>
      <c r="G795">
        <f t="shared" si="1"/>
        <v>9.99008109</v>
      </c>
      <c r="H795">
        <f>IFERROR(__xludf.DUMMYFUNCTION("FILTER('WholeNMJData-CalcPT-Thresholds'!C:C,'WholeNMJData-CalcPT-Thresholds'!$B:$B=$A795)"),56.56889)</f>
        <v>56.56889</v>
      </c>
    </row>
    <row r="796">
      <c r="A796" s="3" t="s">
        <v>1077</v>
      </c>
      <c r="B796" s="3" t="s">
        <v>1076</v>
      </c>
      <c r="C796" s="2">
        <v>16.0</v>
      </c>
      <c r="D796" s="2">
        <v>14645.5663</v>
      </c>
      <c r="E796" s="2">
        <v>0.196571538514</v>
      </c>
      <c r="F796">
        <f>IFERROR(__xludf.DUMMYFUNCTION("FILTER('WholeNMJData-CalcPT-Thresholds'!D:D,'WholeNMJData-CalcPT-Thresholds'!B:B=A796)"),1251.0418)</f>
        <v>1251.0418</v>
      </c>
      <c r="G796">
        <f t="shared" si="1"/>
        <v>11.70669621</v>
      </c>
      <c r="H796">
        <f>IFERROR(__xludf.DUMMYFUNCTION("FILTER('WholeNMJData-CalcPT-Thresholds'!C:C,'WholeNMJData-CalcPT-Thresholds'!$B:$B=$A796)"),56.56889)</f>
        <v>56.56889</v>
      </c>
    </row>
    <row r="797">
      <c r="A797" s="3" t="s">
        <v>1077</v>
      </c>
      <c r="B797" s="3" t="s">
        <v>1076</v>
      </c>
      <c r="C797" s="2">
        <v>40.0</v>
      </c>
      <c r="D797" s="2">
        <v>11965.78192</v>
      </c>
      <c r="E797" s="2">
        <v>0.41961335528</v>
      </c>
      <c r="F797">
        <f>IFERROR(__xludf.DUMMYFUNCTION("FILTER('WholeNMJData-CalcPT-Thresholds'!D:D,'WholeNMJData-CalcPT-Thresholds'!B:B=A797)"),1251.0418)</f>
        <v>1251.0418</v>
      </c>
      <c r="G797">
        <f t="shared" si="1"/>
        <v>9.564653971</v>
      </c>
      <c r="H797">
        <f>IFERROR(__xludf.DUMMYFUNCTION("FILTER('WholeNMJData-CalcPT-Thresholds'!C:C,'WholeNMJData-CalcPT-Thresholds'!$B:$B=$A797)"),56.56889)</f>
        <v>56.56889</v>
      </c>
    </row>
    <row r="798">
      <c r="A798" s="3" t="s">
        <v>1077</v>
      </c>
      <c r="B798" s="3" t="s">
        <v>1076</v>
      </c>
      <c r="C798" s="2">
        <v>68.0</v>
      </c>
      <c r="D798" s="2">
        <v>17404.3307941</v>
      </c>
      <c r="E798" s="2">
        <v>0.803605502874</v>
      </c>
      <c r="F798">
        <f>IFERROR(__xludf.DUMMYFUNCTION("FILTER('WholeNMJData-CalcPT-Thresholds'!D:D,'WholeNMJData-CalcPT-Thresholds'!B:B=A798)"),1251.0418)</f>
        <v>1251.0418</v>
      </c>
      <c r="G798">
        <f t="shared" si="1"/>
        <v>13.91186993</v>
      </c>
      <c r="H798">
        <f>IFERROR(__xludf.DUMMYFUNCTION("FILTER('WholeNMJData-CalcPT-Thresholds'!C:C,'WholeNMJData-CalcPT-Thresholds'!$B:$B=$A798)"),56.56889)</f>
        <v>56.56889</v>
      </c>
    </row>
    <row r="799">
      <c r="A799" s="3" t="s">
        <v>1077</v>
      </c>
      <c r="B799" s="3" t="s">
        <v>1076</v>
      </c>
      <c r="C799" s="2">
        <v>16.0</v>
      </c>
      <c r="D799" s="2">
        <v>11162.26045</v>
      </c>
      <c r="E799" s="2">
        <v>0.162537490334</v>
      </c>
      <c r="F799">
        <f>IFERROR(__xludf.DUMMYFUNCTION("FILTER('WholeNMJData-CalcPT-Thresholds'!D:D,'WholeNMJData-CalcPT-Thresholds'!B:B=A799)"),1251.0418)</f>
        <v>1251.0418</v>
      </c>
      <c r="G799">
        <f t="shared" si="1"/>
        <v>8.922372098</v>
      </c>
      <c r="H799">
        <f>IFERROR(__xludf.DUMMYFUNCTION("FILTER('WholeNMJData-CalcPT-Thresholds'!C:C,'WholeNMJData-CalcPT-Thresholds'!$B:$B=$A799)"),56.56889)</f>
        <v>56.56889</v>
      </c>
    </row>
    <row r="800">
      <c r="A800" s="3" t="s">
        <v>1077</v>
      </c>
      <c r="B800" s="3" t="s">
        <v>1076</v>
      </c>
      <c r="C800" s="2">
        <v>204.0</v>
      </c>
      <c r="D800" s="2">
        <v>23715.8711627</v>
      </c>
      <c r="E800" s="2">
        <v>0.851006680779</v>
      </c>
      <c r="F800">
        <f>IFERROR(__xludf.DUMMYFUNCTION("FILTER('WholeNMJData-CalcPT-Thresholds'!D:D,'WholeNMJData-CalcPT-Thresholds'!B:B=A800)"),1251.0418)</f>
        <v>1251.0418</v>
      </c>
      <c r="G800">
        <f t="shared" si="1"/>
        <v>18.95689749</v>
      </c>
      <c r="H800">
        <f>IFERROR(__xludf.DUMMYFUNCTION("FILTER('WholeNMJData-CalcPT-Thresholds'!C:C,'WholeNMJData-CalcPT-Thresholds'!$B:$B=$A800)"),56.56889)</f>
        <v>56.56889</v>
      </c>
    </row>
    <row r="801">
      <c r="A801" s="3" t="s">
        <v>1077</v>
      </c>
      <c r="B801" s="3" t="s">
        <v>1076</v>
      </c>
      <c r="C801" s="2">
        <v>20.0</v>
      </c>
      <c r="D801" s="2">
        <v>12007.65148</v>
      </c>
      <c r="E801" s="2">
        <v>0.573167268509</v>
      </c>
      <c r="F801">
        <f>IFERROR(__xludf.DUMMYFUNCTION("FILTER('WholeNMJData-CalcPT-Thresholds'!D:D,'WholeNMJData-CalcPT-Thresholds'!B:B=A801)"),1251.0418)</f>
        <v>1251.0418</v>
      </c>
      <c r="G801">
        <f t="shared" si="1"/>
        <v>9.598121725</v>
      </c>
      <c r="H801">
        <f>IFERROR(__xludf.DUMMYFUNCTION("FILTER('WholeNMJData-CalcPT-Thresholds'!C:C,'WholeNMJData-CalcPT-Thresholds'!$B:$B=$A801)"),56.56889)</f>
        <v>56.56889</v>
      </c>
    </row>
    <row r="802">
      <c r="A802" s="3" t="s">
        <v>1077</v>
      </c>
      <c r="B802" s="3" t="s">
        <v>1076</v>
      </c>
      <c r="C802" s="2">
        <v>24.0</v>
      </c>
      <c r="D802" s="2">
        <v>14655.418</v>
      </c>
      <c r="E802" s="2">
        <v>0.569256912358</v>
      </c>
      <c r="F802">
        <f>IFERROR(__xludf.DUMMYFUNCTION("FILTER('WholeNMJData-CalcPT-Thresholds'!D:D,'WholeNMJData-CalcPT-Thresholds'!B:B=A802)"),1251.0418)</f>
        <v>1251.0418</v>
      </c>
      <c r="G802">
        <f t="shared" si="1"/>
        <v>11.71457101</v>
      </c>
      <c r="H802">
        <f>IFERROR(__xludf.DUMMYFUNCTION("FILTER('WholeNMJData-CalcPT-Thresholds'!C:C,'WholeNMJData-CalcPT-Thresholds'!$B:$B=$A802)"),56.56889)</f>
        <v>56.56889</v>
      </c>
    </row>
    <row r="803">
      <c r="A803" s="3" t="s">
        <v>1077</v>
      </c>
      <c r="B803" s="3" t="s">
        <v>1076</v>
      </c>
      <c r="C803" s="2">
        <v>84.0</v>
      </c>
      <c r="D803" s="2">
        <v>26038.0881286</v>
      </c>
      <c r="E803" s="2">
        <v>1.40164056285</v>
      </c>
      <c r="F803">
        <f>IFERROR(__xludf.DUMMYFUNCTION("FILTER('WholeNMJData-CalcPT-Thresholds'!D:D,'WholeNMJData-CalcPT-Thresholds'!B:B=A803)"),1251.0418)</f>
        <v>1251.0418</v>
      </c>
      <c r="G803">
        <f t="shared" si="1"/>
        <v>20.81312401</v>
      </c>
      <c r="H803">
        <f>IFERROR(__xludf.DUMMYFUNCTION("FILTER('WholeNMJData-CalcPT-Thresholds'!C:C,'WholeNMJData-CalcPT-Thresholds'!$B:$B=$A803)"),56.56889)</f>
        <v>56.56889</v>
      </c>
    </row>
    <row r="804">
      <c r="A804" s="3" t="s">
        <v>1077</v>
      </c>
      <c r="B804" s="3" t="s">
        <v>1076</v>
      </c>
      <c r="C804" s="2">
        <v>28.0</v>
      </c>
      <c r="D804" s="2">
        <v>12557.9649143</v>
      </c>
      <c r="E804" s="2">
        <v>0.320181353224</v>
      </c>
      <c r="F804">
        <f>IFERROR(__xludf.DUMMYFUNCTION("FILTER('WholeNMJData-CalcPT-Thresholds'!D:D,'WholeNMJData-CalcPT-Thresholds'!B:B=A804)"),1251.0418)</f>
        <v>1251.0418</v>
      </c>
      <c r="G804">
        <f t="shared" si="1"/>
        <v>10.03800586</v>
      </c>
      <c r="H804">
        <f>IFERROR(__xludf.DUMMYFUNCTION("FILTER('WholeNMJData-CalcPT-Thresholds'!C:C,'WholeNMJData-CalcPT-Thresholds'!$B:$B=$A804)"),56.56889)</f>
        <v>56.56889</v>
      </c>
    </row>
    <row r="805">
      <c r="A805" s="3" t="s">
        <v>1077</v>
      </c>
      <c r="B805" s="3" t="s">
        <v>1076</v>
      </c>
      <c r="C805" s="2">
        <v>32.0</v>
      </c>
      <c r="D805" s="2">
        <v>13753.027675</v>
      </c>
      <c r="E805" s="2">
        <v>0.438700665961</v>
      </c>
      <c r="F805">
        <f>IFERROR(__xludf.DUMMYFUNCTION("FILTER('WholeNMJData-CalcPT-Thresholds'!D:D,'WholeNMJData-CalcPT-Thresholds'!B:B=A805)"),1251.0418)</f>
        <v>1251.0418</v>
      </c>
      <c r="G805">
        <f t="shared" si="1"/>
        <v>10.99325992</v>
      </c>
      <c r="H805">
        <f>IFERROR(__xludf.DUMMYFUNCTION("FILTER('WholeNMJData-CalcPT-Thresholds'!C:C,'WholeNMJData-CalcPT-Thresholds'!$B:$B=$A805)"),56.56889)</f>
        <v>56.56889</v>
      </c>
    </row>
    <row r="806">
      <c r="A806" s="3" t="s">
        <v>1077</v>
      </c>
      <c r="B806" s="3" t="s">
        <v>1076</v>
      </c>
      <c r="C806" s="2">
        <v>24.0</v>
      </c>
      <c r="D806" s="2">
        <v>13908.69645</v>
      </c>
      <c r="E806" s="2">
        <v>0.3371927137</v>
      </c>
      <c r="F806">
        <f>IFERROR(__xludf.DUMMYFUNCTION("FILTER('WholeNMJData-CalcPT-Thresholds'!D:D,'WholeNMJData-CalcPT-Thresholds'!B:B=A806)"),1251.0418)</f>
        <v>1251.0418</v>
      </c>
      <c r="G806">
        <f t="shared" si="1"/>
        <v>11.11769123</v>
      </c>
      <c r="H806">
        <f>IFERROR(__xludf.DUMMYFUNCTION("FILTER('WholeNMJData-CalcPT-Thresholds'!C:C,'WholeNMJData-CalcPT-Thresholds'!$B:$B=$A806)"),56.56889)</f>
        <v>56.56889</v>
      </c>
    </row>
    <row r="807">
      <c r="A807" s="3" t="s">
        <v>1077</v>
      </c>
      <c r="B807" s="3" t="s">
        <v>1076</v>
      </c>
      <c r="C807" s="2">
        <v>88.0</v>
      </c>
      <c r="D807" s="2">
        <v>18745.6055864</v>
      </c>
      <c r="E807" s="2">
        <v>0.687946321104</v>
      </c>
      <c r="F807">
        <f>IFERROR(__xludf.DUMMYFUNCTION("FILTER('WholeNMJData-CalcPT-Thresholds'!D:D,'WholeNMJData-CalcPT-Thresholds'!B:B=A807)"),1251.0418)</f>
        <v>1251.0418</v>
      </c>
      <c r="G807">
        <f t="shared" si="1"/>
        <v>14.98399621</v>
      </c>
      <c r="H807">
        <f>IFERROR(__xludf.DUMMYFUNCTION("FILTER('WholeNMJData-CalcPT-Thresholds'!C:C,'WholeNMJData-CalcPT-Thresholds'!$B:$B=$A807)"),56.56889)</f>
        <v>56.56889</v>
      </c>
    </row>
    <row r="808">
      <c r="A808" s="3" t="s">
        <v>1077</v>
      </c>
      <c r="B808" s="3" t="s">
        <v>1076</v>
      </c>
      <c r="C808" s="2">
        <v>24.0</v>
      </c>
      <c r="D808" s="2">
        <v>10342.99275</v>
      </c>
      <c r="E808" s="2">
        <v>0.438480187468</v>
      </c>
      <c r="F808">
        <f>IFERROR(__xludf.DUMMYFUNCTION("FILTER('WholeNMJData-CalcPT-Thresholds'!D:D,'WholeNMJData-CalcPT-Thresholds'!B:B=A808)"),1251.0418)</f>
        <v>1251.0418</v>
      </c>
      <c r="G808">
        <f t="shared" si="1"/>
        <v>8.267503732</v>
      </c>
      <c r="H808">
        <f>IFERROR(__xludf.DUMMYFUNCTION("FILTER('WholeNMJData-CalcPT-Thresholds'!C:C,'WholeNMJData-CalcPT-Thresholds'!$B:$B=$A808)"),56.56889)</f>
        <v>56.56889</v>
      </c>
    </row>
    <row r="809">
      <c r="A809" s="3" t="s">
        <v>1077</v>
      </c>
      <c r="B809" s="3" t="s">
        <v>1076</v>
      </c>
      <c r="C809" s="2">
        <v>40.0</v>
      </c>
      <c r="D809" s="2">
        <v>13783.26118</v>
      </c>
      <c r="E809" s="2">
        <v>0.457128347038</v>
      </c>
      <c r="F809">
        <f>IFERROR(__xludf.DUMMYFUNCTION("FILTER('WholeNMJData-CalcPT-Thresholds'!D:D,'WholeNMJData-CalcPT-Thresholds'!B:B=A809)"),1251.0418)</f>
        <v>1251.0418</v>
      </c>
      <c r="G809">
        <f t="shared" si="1"/>
        <v>11.01742658</v>
      </c>
      <c r="H809">
        <f>IFERROR(__xludf.DUMMYFUNCTION("FILTER('WholeNMJData-CalcPT-Thresholds'!C:C,'WholeNMJData-CalcPT-Thresholds'!$B:$B=$A809)"),56.56889)</f>
        <v>56.56889</v>
      </c>
    </row>
    <row r="810">
      <c r="A810" s="3" t="s">
        <v>1077</v>
      </c>
      <c r="B810" s="3" t="s">
        <v>1076</v>
      </c>
      <c r="C810" s="2">
        <v>100.0</v>
      </c>
      <c r="D810" s="2">
        <v>23457.756384</v>
      </c>
      <c r="E810" s="2">
        <v>0.916301092404</v>
      </c>
      <c r="F810">
        <f>IFERROR(__xludf.DUMMYFUNCTION("FILTER('WholeNMJData-CalcPT-Thresholds'!D:D,'WholeNMJData-CalcPT-Thresholds'!B:B=A810)"),1251.0418)</f>
        <v>1251.0418</v>
      </c>
      <c r="G810">
        <f t="shared" si="1"/>
        <v>18.75057763</v>
      </c>
      <c r="H810">
        <f>IFERROR(__xludf.DUMMYFUNCTION("FILTER('WholeNMJData-CalcPT-Thresholds'!C:C,'WholeNMJData-CalcPT-Thresholds'!$B:$B=$A810)"),56.56889)</f>
        <v>56.56889</v>
      </c>
    </row>
    <row r="811">
      <c r="A811" s="3" t="s">
        <v>1077</v>
      </c>
      <c r="B811" s="3" t="s">
        <v>1076</v>
      </c>
      <c r="C811" s="2">
        <v>68.0</v>
      </c>
      <c r="D811" s="2">
        <v>14609.9883294</v>
      </c>
      <c r="E811" s="2">
        <v>0.553725890644</v>
      </c>
      <c r="F811">
        <f>IFERROR(__xludf.DUMMYFUNCTION("FILTER('WholeNMJData-CalcPT-Thresholds'!D:D,'WholeNMJData-CalcPT-Thresholds'!B:B=A811)"),1251.0418)</f>
        <v>1251.0418</v>
      </c>
      <c r="G811">
        <f t="shared" si="1"/>
        <v>11.67825754</v>
      </c>
      <c r="H811">
        <f>IFERROR(__xludf.DUMMYFUNCTION("FILTER('WholeNMJData-CalcPT-Thresholds'!C:C,'WholeNMJData-CalcPT-Thresholds'!$B:$B=$A811)"),56.56889)</f>
        <v>56.56889</v>
      </c>
    </row>
    <row r="812">
      <c r="A812" s="3" t="s">
        <v>1077</v>
      </c>
      <c r="B812" s="3" t="s">
        <v>1076</v>
      </c>
      <c r="C812" s="2">
        <v>56.0</v>
      </c>
      <c r="D812" s="2">
        <v>16379.6992286</v>
      </c>
      <c r="E812" s="2">
        <v>0.518088383772</v>
      </c>
      <c r="F812">
        <f>IFERROR(__xludf.DUMMYFUNCTION("FILTER('WholeNMJData-CalcPT-Thresholds'!D:D,'WholeNMJData-CalcPT-Thresholds'!B:B=A812)"),1251.0418)</f>
        <v>1251.0418</v>
      </c>
      <c r="G812">
        <f t="shared" si="1"/>
        <v>13.09284728</v>
      </c>
      <c r="H812">
        <f>IFERROR(__xludf.DUMMYFUNCTION("FILTER('WholeNMJData-CalcPT-Thresholds'!C:C,'WholeNMJData-CalcPT-Thresholds'!$B:$B=$A812)"),56.56889)</f>
        <v>56.56889</v>
      </c>
    </row>
    <row r="813">
      <c r="A813" s="3" t="s">
        <v>1077</v>
      </c>
      <c r="B813" s="3" t="s">
        <v>1076</v>
      </c>
      <c r="C813" s="2">
        <v>48.0</v>
      </c>
      <c r="D813" s="2">
        <v>14599.8518833</v>
      </c>
      <c r="E813" s="2">
        <v>0.545112194534</v>
      </c>
      <c r="F813">
        <f>IFERROR(__xludf.DUMMYFUNCTION("FILTER('WholeNMJData-CalcPT-Thresholds'!D:D,'WholeNMJData-CalcPT-Thresholds'!B:B=A813)"),1251.0418)</f>
        <v>1251.0418</v>
      </c>
      <c r="G813">
        <f t="shared" si="1"/>
        <v>11.67015513</v>
      </c>
      <c r="H813">
        <f>IFERROR(__xludf.DUMMYFUNCTION("FILTER('WholeNMJData-CalcPT-Thresholds'!C:C,'WholeNMJData-CalcPT-Thresholds'!$B:$B=$A813)"),56.56889)</f>
        <v>56.56889</v>
      </c>
    </row>
    <row r="814">
      <c r="A814" s="3" t="s">
        <v>1077</v>
      </c>
      <c r="B814" s="3" t="s">
        <v>1076</v>
      </c>
      <c r="C814" s="2">
        <v>48.0</v>
      </c>
      <c r="D814" s="2">
        <v>14987.6880333</v>
      </c>
      <c r="E814" s="2">
        <v>0.750539834762</v>
      </c>
      <c r="F814">
        <f>IFERROR(__xludf.DUMMYFUNCTION("FILTER('WholeNMJData-CalcPT-Thresholds'!D:D,'WholeNMJData-CalcPT-Thresholds'!B:B=A814)"),1251.0418)</f>
        <v>1251.0418</v>
      </c>
      <c r="G814">
        <f t="shared" si="1"/>
        <v>11.98016568</v>
      </c>
      <c r="H814">
        <f>IFERROR(__xludf.DUMMYFUNCTION("FILTER('WholeNMJData-CalcPT-Thresholds'!C:C,'WholeNMJData-CalcPT-Thresholds'!$B:$B=$A814)"),56.56889)</f>
        <v>56.56889</v>
      </c>
    </row>
    <row r="815">
      <c r="A815" s="3" t="s">
        <v>1077</v>
      </c>
      <c r="B815" s="3" t="s">
        <v>1076</v>
      </c>
      <c r="C815" s="2">
        <v>60.0</v>
      </c>
      <c r="D815" s="2">
        <v>24033.02652</v>
      </c>
      <c r="E815" s="2">
        <v>0.993656877969</v>
      </c>
      <c r="F815">
        <f>IFERROR(__xludf.DUMMYFUNCTION("FILTER('WholeNMJData-CalcPT-Thresholds'!D:D,'WholeNMJData-CalcPT-Thresholds'!B:B=A815)"),1251.0418)</f>
        <v>1251.0418</v>
      </c>
      <c r="G815">
        <f t="shared" si="1"/>
        <v>19.21041049</v>
      </c>
      <c r="H815">
        <f>IFERROR(__xludf.DUMMYFUNCTION("FILTER('WholeNMJData-CalcPT-Thresholds'!C:C,'WholeNMJData-CalcPT-Thresholds'!$B:$B=$A815)"),56.56889)</f>
        <v>56.56889</v>
      </c>
    </row>
    <row r="816">
      <c r="A816" s="3" t="s">
        <v>1077</v>
      </c>
      <c r="B816" s="3" t="s">
        <v>1076</v>
      </c>
      <c r="C816" s="2">
        <v>16.0</v>
      </c>
      <c r="D816" s="2">
        <v>13867.302225</v>
      </c>
      <c r="E816" s="2">
        <v>0.1617826282</v>
      </c>
      <c r="F816">
        <f>IFERROR(__xludf.DUMMYFUNCTION("FILTER('WholeNMJData-CalcPT-Thresholds'!D:D,'WholeNMJData-CalcPT-Thresholds'!B:B=A816)"),1251.0418)</f>
        <v>1251.0418</v>
      </c>
      <c r="G816">
        <f t="shared" si="1"/>
        <v>11.08460343</v>
      </c>
      <c r="H816">
        <f>IFERROR(__xludf.DUMMYFUNCTION("FILTER('WholeNMJData-CalcPT-Thresholds'!C:C,'WholeNMJData-CalcPT-Thresholds'!$B:$B=$A816)"),56.56889)</f>
        <v>56.56889</v>
      </c>
    </row>
    <row r="817">
      <c r="A817" s="3" t="s">
        <v>1077</v>
      </c>
      <c r="B817" s="3" t="s">
        <v>1076</v>
      </c>
      <c r="C817" s="2">
        <v>24.0</v>
      </c>
      <c r="D817" s="2">
        <v>14979.4972</v>
      </c>
      <c r="E817" s="2">
        <v>0.186177544063</v>
      </c>
      <c r="F817">
        <f>IFERROR(__xludf.DUMMYFUNCTION("FILTER('WholeNMJData-CalcPT-Thresholds'!D:D,'WholeNMJData-CalcPT-Thresholds'!B:B=A817)"),1251.0418)</f>
        <v>1251.0418</v>
      </c>
      <c r="G817">
        <f t="shared" si="1"/>
        <v>11.97361847</v>
      </c>
      <c r="H817">
        <f>IFERROR(__xludf.DUMMYFUNCTION("FILTER('WholeNMJData-CalcPT-Thresholds'!C:C,'WholeNMJData-CalcPT-Thresholds'!$B:$B=$A817)"),56.56889)</f>
        <v>56.56889</v>
      </c>
    </row>
    <row r="818">
      <c r="A818" s="3" t="s">
        <v>1077</v>
      </c>
      <c r="B818" s="3" t="s">
        <v>1076</v>
      </c>
      <c r="C818" s="2">
        <v>24.0</v>
      </c>
      <c r="D818" s="2">
        <v>13512.5311167</v>
      </c>
      <c r="E818" s="2">
        <v>0.306808544173</v>
      </c>
      <c r="F818">
        <f>IFERROR(__xludf.DUMMYFUNCTION("FILTER('WholeNMJData-CalcPT-Thresholds'!D:D,'WholeNMJData-CalcPT-Thresholds'!B:B=A818)"),1251.0418)</f>
        <v>1251.0418</v>
      </c>
      <c r="G818">
        <f t="shared" si="1"/>
        <v>10.80102289</v>
      </c>
      <c r="H818">
        <f>IFERROR(__xludf.DUMMYFUNCTION("FILTER('WholeNMJData-CalcPT-Thresholds'!C:C,'WholeNMJData-CalcPT-Thresholds'!$B:$B=$A818)"),56.56889)</f>
        <v>56.56889</v>
      </c>
    </row>
    <row r="819">
      <c r="A819" s="3" t="s">
        <v>1077</v>
      </c>
      <c r="B819" s="3" t="s">
        <v>1076</v>
      </c>
      <c r="C819" s="2">
        <v>56.0</v>
      </c>
      <c r="D819" s="2">
        <v>15066.3990714</v>
      </c>
      <c r="E819" s="2">
        <v>0.529951261887</v>
      </c>
      <c r="F819">
        <f>IFERROR(__xludf.DUMMYFUNCTION("FILTER('WholeNMJData-CalcPT-Thresholds'!D:D,'WholeNMJData-CalcPT-Thresholds'!B:B=A819)"),1251.0418)</f>
        <v>1251.0418</v>
      </c>
      <c r="G819">
        <f t="shared" si="1"/>
        <v>12.04308207</v>
      </c>
      <c r="H819">
        <f>IFERROR(__xludf.DUMMYFUNCTION("FILTER('WholeNMJData-CalcPT-Thresholds'!C:C,'WholeNMJData-CalcPT-Thresholds'!$B:$B=$A819)"),56.56889)</f>
        <v>56.56889</v>
      </c>
    </row>
    <row r="820">
      <c r="A820" s="3" t="s">
        <v>1077</v>
      </c>
      <c r="B820" s="3" t="s">
        <v>1076</v>
      </c>
      <c r="C820" s="2">
        <v>16.0</v>
      </c>
      <c r="D820" s="2">
        <v>14106.711575</v>
      </c>
      <c r="E820" s="2">
        <v>0.303855748181</v>
      </c>
      <c r="F820">
        <f>IFERROR(__xludf.DUMMYFUNCTION("FILTER('WholeNMJData-CalcPT-Thresholds'!D:D,'WholeNMJData-CalcPT-Thresholds'!B:B=A820)"),1251.0418)</f>
        <v>1251.0418</v>
      </c>
      <c r="G820">
        <f t="shared" si="1"/>
        <v>11.27597141</v>
      </c>
      <c r="H820">
        <f>IFERROR(__xludf.DUMMYFUNCTION("FILTER('WholeNMJData-CalcPT-Thresholds'!C:C,'WholeNMJData-CalcPT-Thresholds'!$B:$B=$A820)"),56.56889)</f>
        <v>56.56889</v>
      </c>
    </row>
    <row r="821">
      <c r="A821" s="3" t="s">
        <v>1077</v>
      </c>
      <c r="B821" s="3" t="s">
        <v>1076</v>
      </c>
      <c r="C821" s="2">
        <v>104.0</v>
      </c>
      <c r="D821" s="2">
        <v>24079.8132231</v>
      </c>
      <c r="E821" s="2">
        <v>1.0328381192</v>
      </c>
      <c r="F821">
        <f>IFERROR(__xludf.DUMMYFUNCTION("FILTER('WholeNMJData-CalcPT-Thresholds'!D:D,'WholeNMJData-CalcPT-Thresholds'!B:B=A821)"),1251.0418)</f>
        <v>1251.0418</v>
      </c>
      <c r="G821">
        <f t="shared" si="1"/>
        <v>19.24780868</v>
      </c>
      <c r="H821">
        <f>IFERROR(__xludf.DUMMYFUNCTION("FILTER('WholeNMJData-CalcPT-Thresholds'!C:C,'WholeNMJData-CalcPT-Thresholds'!$B:$B=$A821)"),56.56889)</f>
        <v>56.56889</v>
      </c>
    </row>
    <row r="822">
      <c r="A822" s="3" t="s">
        <v>1077</v>
      </c>
      <c r="B822" s="3" t="s">
        <v>1076</v>
      </c>
      <c r="C822" s="2">
        <v>24.0</v>
      </c>
      <c r="D822" s="2">
        <v>14110.7258167</v>
      </c>
      <c r="E822" s="2">
        <v>0.202185460696</v>
      </c>
      <c r="F822">
        <f>IFERROR(__xludf.DUMMYFUNCTION("FILTER('WholeNMJData-CalcPT-Thresholds'!D:D,'WholeNMJData-CalcPT-Thresholds'!B:B=A822)"),1251.0418)</f>
        <v>1251.0418</v>
      </c>
      <c r="G822">
        <f t="shared" si="1"/>
        <v>11.27918013</v>
      </c>
      <c r="H822">
        <f>IFERROR(__xludf.DUMMYFUNCTION("FILTER('WholeNMJData-CalcPT-Thresholds'!C:C,'WholeNMJData-CalcPT-Thresholds'!$B:$B=$A822)"),56.56889)</f>
        <v>56.56889</v>
      </c>
    </row>
    <row r="823">
      <c r="A823" s="3" t="s">
        <v>1077</v>
      </c>
      <c r="B823" s="3" t="s">
        <v>1076</v>
      </c>
      <c r="C823" s="2">
        <v>100.0</v>
      </c>
      <c r="D823" s="2">
        <v>18643.546068</v>
      </c>
      <c r="E823" s="2">
        <v>0.638454141534</v>
      </c>
      <c r="F823">
        <f>IFERROR(__xludf.DUMMYFUNCTION("FILTER('WholeNMJData-CalcPT-Thresholds'!D:D,'WholeNMJData-CalcPT-Thresholds'!B:B=A823)"),1251.0418)</f>
        <v>1251.0418</v>
      </c>
      <c r="G823">
        <f t="shared" si="1"/>
        <v>14.90241658</v>
      </c>
      <c r="H823">
        <f>IFERROR(__xludf.DUMMYFUNCTION("FILTER('WholeNMJData-CalcPT-Thresholds'!C:C,'WholeNMJData-CalcPT-Thresholds'!$B:$B=$A823)"),56.56889)</f>
        <v>56.56889</v>
      </c>
    </row>
    <row r="824">
      <c r="A824" s="3" t="s">
        <v>1077</v>
      </c>
      <c r="B824" s="3" t="s">
        <v>1076</v>
      </c>
      <c r="C824" s="2">
        <v>84.0</v>
      </c>
      <c r="D824" s="2">
        <v>18518.7062476</v>
      </c>
      <c r="E824" s="2">
        <v>0.714496726881</v>
      </c>
      <c r="F824">
        <f>IFERROR(__xludf.DUMMYFUNCTION("FILTER('WholeNMJData-CalcPT-Thresholds'!D:D,'WholeNMJData-CalcPT-Thresholds'!B:B=A824)"),1251.0418)</f>
        <v>1251.0418</v>
      </c>
      <c r="G824">
        <f t="shared" si="1"/>
        <v>14.8026279</v>
      </c>
      <c r="H824">
        <f>IFERROR(__xludf.DUMMYFUNCTION("FILTER('WholeNMJData-CalcPT-Thresholds'!C:C,'WholeNMJData-CalcPT-Thresholds'!$B:$B=$A824)"),56.56889)</f>
        <v>56.56889</v>
      </c>
    </row>
    <row r="825">
      <c r="A825" s="3" t="s">
        <v>1077</v>
      </c>
      <c r="B825" s="3" t="s">
        <v>1076</v>
      </c>
      <c r="C825" s="2">
        <v>24.0</v>
      </c>
      <c r="D825" s="2">
        <v>15703.2894667</v>
      </c>
      <c r="E825" s="2">
        <v>0.291408275299</v>
      </c>
      <c r="F825">
        <f>IFERROR(__xludf.DUMMYFUNCTION("FILTER('WholeNMJData-CalcPT-Thresholds'!D:D,'WholeNMJData-CalcPT-Thresholds'!B:B=A825)"),1251.0418)</f>
        <v>1251.0418</v>
      </c>
      <c r="G825">
        <f t="shared" si="1"/>
        <v>12.55217009</v>
      </c>
      <c r="H825">
        <f>IFERROR(__xludf.DUMMYFUNCTION("FILTER('WholeNMJData-CalcPT-Thresholds'!C:C,'WholeNMJData-CalcPT-Thresholds'!$B:$B=$A825)"),56.56889)</f>
        <v>56.56889</v>
      </c>
    </row>
    <row r="826">
      <c r="A826" s="3" t="s">
        <v>1077</v>
      </c>
      <c r="B826" s="3" t="s">
        <v>1076</v>
      </c>
      <c r="C826" s="2">
        <v>52.0</v>
      </c>
      <c r="D826" s="2">
        <v>22148.7848385</v>
      </c>
      <c r="E826" s="2">
        <v>0.737684998033</v>
      </c>
      <c r="F826">
        <f>IFERROR(__xludf.DUMMYFUNCTION("FILTER('WholeNMJData-CalcPT-Thresholds'!D:D,'WholeNMJData-CalcPT-Thresholds'!B:B=A826)"),1251.0418)</f>
        <v>1251.0418</v>
      </c>
      <c r="G826">
        <f t="shared" si="1"/>
        <v>17.70427242</v>
      </c>
      <c r="H826">
        <f>IFERROR(__xludf.DUMMYFUNCTION("FILTER('WholeNMJData-CalcPT-Thresholds'!C:C,'WholeNMJData-CalcPT-Thresholds'!$B:$B=$A826)"),56.56889)</f>
        <v>56.56889</v>
      </c>
    </row>
    <row r="827">
      <c r="A827" s="3" t="s">
        <v>1077</v>
      </c>
      <c r="B827" s="3" t="s">
        <v>1076</v>
      </c>
      <c r="C827" s="2">
        <v>16.0</v>
      </c>
      <c r="D827" s="2">
        <v>15617.972625</v>
      </c>
      <c r="E827" s="2">
        <v>0.359686499322</v>
      </c>
      <c r="F827">
        <f>IFERROR(__xludf.DUMMYFUNCTION("FILTER('WholeNMJData-CalcPT-Thresholds'!D:D,'WholeNMJData-CalcPT-Thresholds'!B:B=A827)"),1251.0418)</f>
        <v>1251.0418</v>
      </c>
      <c r="G827">
        <f t="shared" si="1"/>
        <v>12.48397346</v>
      </c>
      <c r="H827">
        <f>IFERROR(__xludf.DUMMYFUNCTION("FILTER('WholeNMJData-CalcPT-Thresholds'!C:C,'WholeNMJData-CalcPT-Thresholds'!$B:$B=$A827)"),56.56889)</f>
        <v>56.56889</v>
      </c>
    </row>
    <row r="828">
      <c r="A828" s="3" t="s">
        <v>1077</v>
      </c>
      <c r="B828" s="3" t="s">
        <v>1076</v>
      </c>
      <c r="C828" s="2">
        <v>28.0</v>
      </c>
      <c r="D828" s="2">
        <v>17688.1676286</v>
      </c>
      <c r="E828" s="2">
        <v>0.554075063387</v>
      </c>
      <c r="F828">
        <f>IFERROR(__xludf.DUMMYFUNCTION("FILTER('WholeNMJData-CalcPT-Thresholds'!D:D,'WholeNMJData-CalcPT-Thresholds'!B:B=A828)"),1251.0418)</f>
        <v>1251.0418</v>
      </c>
      <c r="G828">
        <f t="shared" si="1"/>
        <v>14.1387503</v>
      </c>
      <c r="H828">
        <f>IFERROR(__xludf.DUMMYFUNCTION("FILTER('WholeNMJData-CalcPT-Thresholds'!C:C,'WholeNMJData-CalcPT-Thresholds'!$B:$B=$A828)"),56.56889)</f>
        <v>56.56889</v>
      </c>
    </row>
    <row r="829">
      <c r="A829" s="3" t="s">
        <v>1077</v>
      </c>
      <c r="B829" s="3" t="s">
        <v>1076</v>
      </c>
      <c r="C829" s="2">
        <v>64.0</v>
      </c>
      <c r="D829" s="2">
        <v>19121.7740688</v>
      </c>
      <c r="E829" s="2">
        <v>0.489583611141</v>
      </c>
      <c r="F829">
        <f>IFERROR(__xludf.DUMMYFUNCTION("FILTER('WholeNMJData-CalcPT-Thresholds'!D:D,'WholeNMJData-CalcPT-Thresholds'!B:B=A829)"),1251.0418)</f>
        <v>1251.0418</v>
      </c>
      <c r="G829">
        <f t="shared" si="1"/>
        <v>15.28468039</v>
      </c>
      <c r="H829">
        <f>IFERROR(__xludf.DUMMYFUNCTION("FILTER('WholeNMJData-CalcPT-Thresholds'!C:C,'WholeNMJData-CalcPT-Thresholds'!$B:$B=$A829)"),56.56889)</f>
        <v>56.56889</v>
      </c>
    </row>
    <row r="830">
      <c r="A830" s="3" t="s">
        <v>1077</v>
      </c>
      <c r="B830" s="3" t="s">
        <v>1076</v>
      </c>
      <c r="C830" s="2">
        <v>252.0</v>
      </c>
      <c r="D830" s="2">
        <v>20162.5979524</v>
      </c>
      <c r="E830" s="2">
        <v>1.11708333188</v>
      </c>
      <c r="F830">
        <f>IFERROR(__xludf.DUMMYFUNCTION("FILTER('WholeNMJData-CalcPT-Thresholds'!D:D,'WholeNMJData-CalcPT-Thresholds'!B:B=A830)"),1251.0418)</f>
        <v>1251.0418</v>
      </c>
      <c r="G830">
        <f t="shared" si="1"/>
        <v>16.1166461</v>
      </c>
      <c r="H830">
        <f>IFERROR(__xludf.DUMMYFUNCTION("FILTER('WholeNMJData-CalcPT-Thresholds'!C:C,'WholeNMJData-CalcPT-Thresholds'!$B:$B=$A830)"),56.56889)</f>
        <v>56.56889</v>
      </c>
    </row>
    <row r="831">
      <c r="A831" s="3" t="s">
        <v>1077</v>
      </c>
      <c r="B831" s="3" t="s">
        <v>1076</v>
      </c>
      <c r="C831" s="2">
        <v>160.0</v>
      </c>
      <c r="D831" s="2">
        <v>22786.4936725</v>
      </c>
      <c r="E831" s="2">
        <v>0.940761892027</v>
      </c>
      <c r="F831">
        <f>IFERROR(__xludf.DUMMYFUNCTION("FILTER('WholeNMJData-CalcPT-Thresholds'!D:D,'WholeNMJData-CalcPT-Thresholds'!B:B=A831)"),1251.0418)</f>
        <v>1251.0418</v>
      </c>
      <c r="G831">
        <f t="shared" si="1"/>
        <v>18.21401465</v>
      </c>
      <c r="H831">
        <f>IFERROR(__xludf.DUMMYFUNCTION("FILTER('WholeNMJData-CalcPT-Thresholds'!C:C,'WholeNMJData-CalcPT-Thresholds'!$B:$B=$A831)"),56.56889)</f>
        <v>56.56889</v>
      </c>
    </row>
    <row r="832">
      <c r="A832" s="3" t="s">
        <v>1077</v>
      </c>
      <c r="B832" s="3" t="s">
        <v>1076</v>
      </c>
      <c r="C832" s="2">
        <v>344.0</v>
      </c>
      <c r="D832" s="2">
        <v>26682.5158349</v>
      </c>
      <c r="E832" s="2">
        <v>1.04831801368</v>
      </c>
      <c r="F832">
        <f>IFERROR(__xludf.DUMMYFUNCTION("FILTER('WholeNMJData-CalcPT-Thresholds'!D:D,'WholeNMJData-CalcPT-Thresholds'!B:B=A832)"),1251.0418)</f>
        <v>1251.0418</v>
      </c>
      <c r="G832">
        <f t="shared" si="1"/>
        <v>21.32823686</v>
      </c>
      <c r="H832">
        <f>IFERROR(__xludf.DUMMYFUNCTION("FILTER('WholeNMJData-CalcPT-Thresholds'!C:C,'WholeNMJData-CalcPT-Thresholds'!$B:$B=$A832)"),56.56889)</f>
        <v>56.56889</v>
      </c>
    </row>
    <row r="833">
      <c r="A833" s="3" t="s">
        <v>1077</v>
      </c>
      <c r="B833" s="3" t="s">
        <v>1076</v>
      </c>
      <c r="C833" s="2">
        <v>32.0</v>
      </c>
      <c r="D833" s="2">
        <v>13089.4056875</v>
      </c>
      <c r="E833" s="2">
        <v>0.535598060552</v>
      </c>
      <c r="F833">
        <f>IFERROR(__xludf.DUMMYFUNCTION("FILTER('WholeNMJData-CalcPT-Thresholds'!D:D,'WholeNMJData-CalcPT-Thresholds'!B:B=A833)"),1251.0418)</f>
        <v>1251.0418</v>
      </c>
      <c r="G833">
        <f t="shared" si="1"/>
        <v>10.46280443</v>
      </c>
      <c r="H833">
        <f>IFERROR(__xludf.DUMMYFUNCTION("FILTER('WholeNMJData-CalcPT-Thresholds'!C:C,'WholeNMJData-CalcPT-Thresholds'!$B:$B=$A833)"),56.56889)</f>
        <v>56.56889</v>
      </c>
    </row>
    <row r="834">
      <c r="A834" s="3" t="s">
        <v>1078</v>
      </c>
      <c r="B834" s="3" t="s">
        <v>1076</v>
      </c>
      <c r="C834" s="2">
        <v>132.0</v>
      </c>
      <c r="D834" s="2">
        <v>22598.2078939</v>
      </c>
      <c r="E834" s="2">
        <v>1.0393158524</v>
      </c>
      <c r="F834">
        <f>IFERROR(__xludf.DUMMYFUNCTION("FILTER('WholeNMJData-CalcPT-Thresholds'!D:D,'WholeNMJData-CalcPT-Thresholds'!B:B=A834)"),952.44766)</f>
        <v>952.44766</v>
      </c>
      <c r="G834">
        <f t="shared" si="1"/>
        <v>23.72645642</v>
      </c>
      <c r="H834">
        <f>IFERROR(__xludf.DUMMYFUNCTION("FILTER('WholeNMJData-CalcPT-Thresholds'!C:C,'WholeNMJData-CalcPT-Thresholds'!$B:$B=$A834)"),46.02667)</f>
        <v>46.02667</v>
      </c>
    </row>
    <row r="835">
      <c r="A835" s="3" t="s">
        <v>1078</v>
      </c>
      <c r="B835" s="3" t="s">
        <v>1076</v>
      </c>
      <c r="C835" s="2">
        <v>16.0</v>
      </c>
      <c r="D835" s="2">
        <v>9793.18185</v>
      </c>
      <c r="E835" s="2">
        <v>0.518637637674</v>
      </c>
      <c r="F835">
        <f>IFERROR(__xludf.DUMMYFUNCTION("FILTER('WholeNMJData-CalcPT-Thresholds'!D:D,'WholeNMJData-CalcPT-Thresholds'!B:B=A835)"),952.44766)</f>
        <v>952.44766</v>
      </c>
      <c r="G835">
        <f t="shared" si="1"/>
        <v>10.28212075</v>
      </c>
      <c r="H835">
        <f>IFERROR(__xludf.DUMMYFUNCTION("FILTER('WholeNMJData-CalcPT-Thresholds'!C:C,'WholeNMJData-CalcPT-Thresholds'!$B:$B=$A835)"),46.02667)</f>
        <v>46.02667</v>
      </c>
    </row>
    <row r="836">
      <c r="A836" s="3" t="s">
        <v>1078</v>
      </c>
      <c r="B836" s="3" t="s">
        <v>1076</v>
      </c>
      <c r="C836" s="2">
        <v>68.0</v>
      </c>
      <c r="D836" s="2">
        <v>14705.9915588</v>
      </c>
      <c r="E836" s="2">
        <v>1.1818204118</v>
      </c>
      <c r="F836">
        <f>IFERROR(__xludf.DUMMYFUNCTION("FILTER('WholeNMJData-CalcPT-Thresholds'!D:D,'WholeNMJData-CalcPT-Thresholds'!B:B=A836)"),952.44766)</f>
        <v>952.44766</v>
      </c>
      <c r="G836">
        <f t="shared" si="1"/>
        <v>15.44020966</v>
      </c>
      <c r="H836">
        <f>IFERROR(__xludf.DUMMYFUNCTION("FILTER('WholeNMJData-CalcPT-Thresholds'!C:C,'WholeNMJData-CalcPT-Thresholds'!$B:$B=$A836)"),46.02667)</f>
        <v>46.02667</v>
      </c>
    </row>
    <row r="837">
      <c r="A837" s="3" t="s">
        <v>1078</v>
      </c>
      <c r="B837" s="3" t="s">
        <v>1076</v>
      </c>
      <c r="C837" s="2">
        <v>32.0</v>
      </c>
      <c r="D837" s="2">
        <v>16456.9078</v>
      </c>
      <c r="E837" s="2">
        <v>0.95173988275</v>
      </c>
      <c r="F837">
        <f>IFERROR(__xludf.DUMMYFUNCTION("FILTER('WholeNMJData-CalcPT-Thresholds'!D:D,'WholeNMJData-CalcPT-Thresholds'!B:B=A837)"),952.44766)</f>
        <v>952.44766</v>
      </c>
      <c r="G837">
        <f t="shared" si="1"/>
        <v>17.27854295</v>
      </c>
      <c r="H837">
        <f>IFERROR(__xludf.DUMMYFUNCTION("FILTER('WholeNMJData-CalcPT-Thresholds'!C:C,'WholeNMJData-CalcPT-Thresholds'!$B:$B=$A837)"),46.02667)</f>
        <v>46.02667</v>
      </c>
    </row>
    <row r="838">
      <c r="A838" s="3" t="s">
        <v>1078</v>
      </c>
      <c r="B838" s="3" t="s">
        <v>1076</v>
      </c>
      <c r="C838" s="2">
        <v>88.0</v>
      </c>
      <c r="D838" s="2">
        <v>14112.4320227</v>
      </c>
      <c r="E838" s="2">
        <v>0.736427936961</v>
      </c>
      <c r="F838">
        <f>IFERROR(__xludf.DUMMYFUNCTION("FILTER('WholeNMJData-CalcPT-Thresholds'!D:D,'WholeNMJData-CalcPT-Thresholds'!B:B=A838)"),952.44766)</f>
        <v>952.44766</v>
      </c>
      <c r="G838">
        <f t="shared" si="1"/>
        <v>14.8170158</v>
      </c>
      <c r="H838">
        <f>IFERROR(__xludf.DUMMYFUNCTION("FILTER('WholeNMJData-CalcPT-Thresholds'!C:C,'WholeNMJData-CalcPT-Thresholds'!$B:$B=$A838)"),46.02667)</f>
        <v>46.02667</v>
      </c>
    </row>
    <row r="839">
      <c r="A839" s="3" t="s">
        <v>1078</v>
      </c>
      <c r="B839" s="3" t="s">
        <v>1076</v>
      </c>
      <c r="C839" s="2">
        <v>16.0</v>
      </c>
      <c r="D839" s="2">
        <v>10649.08165</v>
      </c>
      <c r="E839" s="2">
        <v>0.0504334944225</v>
      </c>
      <c r="F839">
        <f>IFERROR(__xludf.DUMMYFUNCTION("FILTER('WholeNMJData-CalcPT-Thresholds'!D:D,'WholeNMJData-CalcPT-Thresholds'!B:B=A839)"),952.44766)</f>
        <v>952.44766</v>
      </c>
      <c r="G839">
        <f t="shared" si="1"/>
        <v>11.1807526</v>
      </c>
      <c r="H839">
        <f>IFERROR(__xludf.DUMMYFUNCTION("FILTER('WholeNMJData-CalcPT-Thresholds'!C:C,'WholeNMJData-CalcPT-Thresholds'!$B:$B=$A839)"),46.02667)</f>
        <v>46.02667</v>
      </c>
    </row>
    <row r="840">
      <c r="A840" s="3" t="s">
        <v>1078</v>
      </c>
      <c r="B840" s="3" t="s">
        <v>1076</v>
      </c>
      <c r="C840" s="2">
        <v>16.0</v>
      </c>
      <c r="D840" s="2">
        <v>11656.5653</v>
      </c>
      <c r="E840" s="2">
        <v>0.352623315206</v>
      </c>
      <c r="F840">
        <f>IFERROR(__xludf.DUMMYFUNCTION("FILTER('WholeNMJData-CalcPT-Thresholds'!D:D,'WholeNMJData-CalcPT-Thresholds'!B:B=A840)"),952.44766)</f>
        <v>952.44766</v>
      </c>
      <c r="G840">
        <f t="shared" si="1"/>
        <v>12.23853634</v>
      </c>
      <c r="H840">
        <f>IFERROR(__xludf.DUMMYFUNCTION("FILTER('WholeNMJData-CalcPT-Thresholds'!C:C,'WholeNMJData-CalcPT-Thresholds'!$B:$B=$A840)"),46.02667)</f>
        <v>46.02667</v>
      </c>
    </row>
    <row r="841">
      <c r="A841" s="3" t="s">
        <v>1078</v>
      </c>
      <c r="B841" s="3" t="s">
        <v>1076</v>
      </c>
      <c r="C841" s="2">
        <v>44.0</v>
      </c>
      <c r="D841" s="2">
        <v>10485.8248091</v>
      </c>
      <c r="E841" s="2">
        <v>0.499433901991</v>
      </c>
      <c r="F841">
        <f>IFERROR(__xludf.DUMMYFUNCTION("FILTER('WholeNMJData-CalcPT-Thresholds'!D:D,'WholeNMJData-CalcPT-Thresholds'!B:B=A841)"),952.44766)</f>
        <v>952.44766</v>
      </c>
      <c r="G841">
        <f t="shared" si="1"/>
        <v>11.00934492</v>
      </c>
      <c r="H841">
        <f>IFERROR(__xludf.DUMMYFUNCTION("FILTER('WholeNMJData-CalcPT-Thresholds'!C:C,'WholeNMJData-CalcPT-Thresholds'!$B:$B=$A841)"),46.02667)</f>
        <v>46.02667</v>
      </c>
    </row>
    <row r="842">
      <c r="A842" s="3" t="s">
        <v>1078</v>
      </c>
      <c r="B842" s="3" t="s">
        <v>1076</v>
      </c>
      <c r="C842" s="2">
        <v>36.0</v>
      </c>
      <c r="D842" s="2">
        <v>10640.4593333</v>
      </c>
      <c r="E842" s="2">
        <v>0.616008613413</v>
      </c>
      <c r="F842">
        <f>IFERROR(__xludf.DUMMYFUNCTION("FILTER('WholeNMJData-CalcPT-Thresholds'!D:D,'WholeNMJData-CalcPT-Thresholds'!B:B=A842)"),952.44766)</f>
        <v>952.44766</v>
      </c>
      <c r="G842">
        <f t="shared" si="1"/>
        <v>11.1716998</v>
      </c>
      <c r="H842">
        <f>IFERROR(__xludf.DUMMYFUNCTION("FILTER('WholeNMJData-CalcPT-Thresholds'!C:C,'WholeNMJData-CalcPT-Thresholds'!$B:$B=$A842)"),46.02667)</f>
        <v>46.02667</v>
      </c>
    </row>
    <row r="843">
      <c r="A843" s="3" t="s">
        <v>1078</v>
      </c>
      <c r="B843" s="3" t="s">
        <v>1076</v>
      </c>
      <c r="C843" s="2">
        <v>20.0</v>
      </c>
      <c r="D843" s="2">
        <v>8954.62836</v>
      </c>
      <c r="E843" s="2">
        <v>0.515627630134</v>
      </c>
      <c r="F843">
        <f>IFERROR(__xludf.DUMMYFUNCTION("FILTER('WholeNMJData-CalcPT-Thresholds'!D:D,'WholeNMJData-CalcPT-Thresholds'!B:B=A843)"),952.44766)</f>
        <v>952.44766</v>
      </c>
      <c r="G843">
        <f t="shared" si="1"/>
        <v>9.401701255</v>
      </c>
      <c r="H843">
        <f>IFERROR(__xludf.DUMMYFUNCTION("FILTER('WholeNMJData-CalcPT-Thresholds'!C:C,'WholeNMJData-CalcPT-Thresholds'!$B:$B=$A843)"),46.02667)</f>
        <v>46.02667</v>
      </c>
    </row>
    <row r="844">
      <c r="A844" s="3" t="s">
        <v>1078</v>
      </c>
      <c r="B844" s="3" t="s">
        <v>1076</v>
      </c>
      <c r="C844" s="2">
        <v>108.0</v>
      </c>
      <c r="D844" s="2">
        <v>13178.0811148</v>
      </c>
      <c r="E844" s="2">
        <v>0.809844726787</v>
      </c>
      <c r="F844">
        <f>IFERROR(__xludf.DUMMYFUNCTION("FILTER('WholeNMJData-CalcPT-Thresholds'!D:D,'WholeNMJData-CalcPT-Thresholds'!B:B=A844)"),952.44766)</f>
        <v>952.44766</v>
      </c>
      <c r="G844">
        <f t="shared" si="1"/>
        <v>13.83601605</v>
      </c>
      <c r="H844">
        <f>IFERROR(__xludf.DUMMYFUNCTION("FILTER('WholeNMJData-CalcPT-Thresholds'!C:C,'WholeNMJData-CalcPT-Thresholds'!$B:$B=$A844)"),46.02667)</f>
        <v>46.02667</v>
      </c>
    </row>
    <row r="845">
      <c r="A845" s="3" t="s">
        <v>1078</v>
      </c>
      <c r="B845" s="3" t="s">
        <v>1076</v>
      </c>
      <c r="C845" s="2">
        <v>20.0</v>
      </c>
      <c r="D845" s="2">
        <v>10692.3293</v>
      </c>
      <c r="E845" s="2">
        <v>0.406993563133</v>
      </c>
      <c r="F845">
        <f>IFERROR(__xludf.DUMMYFUNCTION("FILTER('WholeNMJData-CalcPT-Thresholds'!D:D,'WholeNMJData-CalcPT-Thresholds'!B:B=A845)"),952.44766)</f>
        <v>952.44766</v>
      </c>
      <c r="G845">
        <f t="shared" si="1"/>
        <v>11.22615945</v>
      </c>
      <c r="H845">
        <f>IFERROR(__xludf.DUMMYFUNCTION("FILTER('WholeNMJData-CalcPT-Thresholds'!C:C,'WholeNMJData-CalcPT-Thresholds'!$B:$B=$A845)"),46.02667)</f>
        <v>46.02667</v>
      </c>
    </row>
    <row r="846">
      <c r="A846" s="3" t="s">
        <v>1078</v>
      </c>
      <c r="B846" s="3" t="s">
        <v>1076</v>
      </c>
      <c r="C846" s="2">
        <v>44.0</v>
      </c>
      <c r="D846" s="2">
        <v>11528.0642545</v>
      </c>
      <c r="E846" s="2">
        <v>1.00180881586</v>
      </c>
      <c r="F846">
        <f>IFERROR(__xludf.DUMMYFUNCTION("FILTER('WholeNMJData-CalcPT-Thresholds'!D:D,'WholeNMJData-CalcPT-Thresholds'!B:B=A846)"),952.44766)</f>
        <v>952.44766</v>
      </c>
      <c r="G846">
        <f t="shared" si="1"/>
        <v>12.10361969</v>
      </c>
      <c r="H846">
        <f>IFERROR(__xludf.DUMMYFUNCTION("FILTER('WholeNMJData-CalcPT-Thresholds'!C:C,'WholeNMJData-CalcPT-Thresholds'!$B:$B=$A846)"),46.02667)</f>
        <v>46.02667</v>
      </c>
    </row>
    <row r="847">
      <c r="A847" s="3" t="s">
        <v>1078</v>
      </c>
      <c r="B847" s="3" t="s">
        <v>1076</v>
      </c>
      <c r="C847" s="2">
        <v>96.0</v>
      </c>
      <c r="D847" s="2">
        <v>15259.3145</v>
      </c>
      <c r="E847" s="2">
        <v>0.913310175238</v>
      </c>
      <c r="F847">
        <f>IFERROR(__xludf.DUMMYFUNCTION("FILTER('WholeNMJData-CalcPT-Thresholds'!D:D,'WholeNMJData-CalcPT-Thresholds'!B:B=A847)"),952.44766)</f>
        <v>952.44766</v>
      </c>
      <c r="G847">
        <f t="shared" si="1"/>
        <v>16.02115806</v>
      </c>
      <c r="H847">
        <f>IFERROR(__xludf.DUMMYFUNCTION("FILTER('WholeNMJData-CalcPT-Thresholds'!C:C,'WholeNMJData-CalcPT-Thresholds'!$B:$B=$A847)"),46.02667)</f>
        <v>46.02667</v>
      </c>
    </row>
    <row r="848">
      <c r="A848" s="3" t="s">
        <v>1078</v>
      </c>
      <c r="B848" s="3" t="s">
        <v>1076</v>
      </c>
      <c r="C848" s="2">
        <v>68.0</v>
      </c>
      <c r="D848" s="2">
        <v>14168.7066588</v>
      </c>
      <c r="E848" s="2">
        <v>0.749556530157</v>
      </c>
      <c r="F848">
        <f>IFERROR(__xludf.DUMMYFUNCTION("FILTER('WholeNMJData-CalcPT-Thresholds'!D:D,'WholeNMJData-CalcPT-Thresholds'!B:B=A848)"),952.44766)</f>
        <v>952.44766</v>
      </c>
      <c r="G848">
        <f t="shared" si="1"/>
        <v>14.87610003</v>
      </c>
      <c r="H848">
        <f>IFERROR(__xludf.DUMMYFUNCTION("FILTER('WholeNMJData-CalcPT-Thresholds'!C:C,'WholeNMJData-CalcPT-Thresholds'!$B:$B=$A848)"),46.02667)</f>
        <v>46.02667</v>
      </c>
    </row>
    <row r="849">
      <c r="A849" s="3" t="s">
        <v>1078</v>
      </c>
      <c r="B849" s="3" t="s">
        <v>1076</v>
      </c>
      <c r="C849" s="2">
        <v>36.0</v>
      </c>
      <c r="D849" s="2">
        <v>11371.5205</v>
      </c>
      <c r="E849" s="2">
        <v>0.752248566935</v>
      </c>
      <c r="F849">
        <f>IFERROR(__xludf.DUMMYFUNCTION("FILTER('WholeNMJData-CalcPT-Thresholds'!D:D,'WholeNMJData-CalcPT-Thresholds'!B:B=A849)"),952.44766)</f>
        <v>952.44766</v>
      </c>
      <c r="G849">
        <f t="shared" si="1"/>
        <v>11.93926026</v>
      </c>
      <c r="H849">
        <f>IFERROR(__xludf.DUMMYFUNCTION("FILTER('WholeNMJData-CalcPT-Thresholds'!C:C,'WholeNMJData-CalcPT-Thresholds'!$B:$B=$A849)"),46.02667)</f>
        <v>46.02667</v>
      </c>
    </row>
    <row r="850">
      <c r="A850" s="3" t="s">
        <v>1078</v>
      </c>
      <c r="B850" s="3" t="s">
        <v>1076</v>
      </c>
      <c r="C850" s="2">
        <v>20.0</v>
      </c>
      <c r="D850" s="2">
        <v>10105.31288</v>
      </c>
      <c r="E850" s="2">
        <v>0.719311533083</v>
      </c>
      <c r="F850">
        <f>IFERROR(__xludf.DUMMYFUNCTION("FILTER('WholeNMJData-CalcPT-Thresholds'!D:D,'WholeNMJData-CalcPT-Thresholds'!B:B=A850)"),952.44766)</f>
        <v>952.44766</v>
      </c>
      <c r="G850">
        <f t="shared" si="1"/>
        <v>10.60983538</v>
      </c>
      <c r="H850">
        <f>IFERROR(__xludf.DUMMYFUNCTION("FILTER('WholeNMJData-CalcPT-Thresholds'!C:C,'WholeNMJData-CalcPT-Thresholds'!$B:$B=$A850)"),46.02667)</f>
        <v>46.02667</v>
      </c>
    </row>
    <row r="851">
      <c r="A851" s="3" t="s">
        <v>1078</v>
      </c>
      <c r="B851" s="3" t="s">
        <v>1076</v>
      </c>
      <c r="C851" s="2">
        <v>16.0</v>
      </c>
      <c r="D851" s="2">
        <v>10367.736475</v>
      </c>
      <c r="E851" s="2">
        <v>0.0736579582092</v>
      </c>
      <c r="F851">
        <f>IFERROR(__xludf.DUMMYFUNCTION("FILTER('WholeNMJData-CalcPT-Thresholds'!D:D,'WholeNMJData-CalcPT-Thresholds'!B:B=A851)"),952.44766)</f>
        <v>952.44766</v>
      </c>
      <c r="G851">
        <f t="shared" si="1"/>
        <v>10.88536086</v>
      </c>
      <c r="H851">
        <f>IFERROR(__xludf.DUMMYFUNCTION("FILTER('WholeNMJData-CalcPT-Thresholds'!C:C,'WholeNMJData-CalcPT-Thresholds'!$B:$B=$A851)"),46.02667)</f>
        <v>46.02667</v>
      </c>
    </row>
    <row r="852">
      <c r="A852" s="3" t="s">
        <v>1078</v>
      </c>
      <c r="B852" s="3" t="s">
        <v>1076</v>
      </c>
      <c r="C852" s="2">
        <v>16.0</v>
      </c>
      <c r="D852" s="2">
        <v>10924.70415</v>
      </c>
      <c r="E852" s="2">
        <v>0.294644326821</v>
      </c>
      <c r="F852">
        <f>IFERROR(__xludf.DUMMYFUNCTION("FILTER('WholeNMJData-CalcPT-Thresholds'!D:D,'WholeNMJData-CalcPT-Thresholds'!B:B=A852)"),952.44766)</f>
        <v>952.44766</v>
      </c>
      <c r="G852">
        <f t="shared" si="1"/>
        <v>11.47013595</v>
      </c>
      <c r="H852">
        <f>IFERROR(__xludf.DUMMYFUNCTION("FILTER('WholeNMJData-CalcPT-Thresholds'!C:C,'WholeNMJData-CalcPT-Thresholds'!$B:$B=$A852)"),46.02667)</f>
        <v>46.02667</v>
      </c>
    </row>
    <row r="853">
      <c r="A853" s="3" t="s">
        <v>1078</v>
      </c>
      <c r="B853" s="3" t="s">
        <v>1076</v>
      </c>
      <c r="C853" s="2">
        <v>16.0</v>
      </c>
      <c r="D853" s="2">
        <v>11064.05495</v>
      </c>
      <c r="E853" s="2">
        <v>0.540707817074</v>
      </c>
      <c r="F853">
        <f>IFERROR(__xludf.DUMMYFUNCTION("FILTER('WholeNMJData-CalcPT-Thresholds'!D:D,'WholeNMJData-CalcPT-Thresholds'!B:B=A853)"),952.44766)</f>
        <v>952.44766</v>
      </c>
      <c r="G853">
        <f t="shared" si="1"/>
        <v>11.61644405</v>
      </c>
      <c r="H853">
        <f>IFERROR(__xludf.DUMMYFUNCTION("FILTER('WholeNMJData-CalcPT-Thresholds'!C:C,'WholeNMJData-CalcPT-Thresholds'!$B:$B=$A853)"),46.02667)</f>
        <v>46.02667</v>
      </c>
    </row>
    <row r="854">
      <c r="A854" s="3" t="s">
        <v>1078</v>
      </c>
      <c r="B854" s="3" t="s">
        <v>1076</v>
      </c>
      <c r="C854" s="2">
        <v>16.0</v>
      </c>
      <c r="D854" s="2">
        <v>12496.787875</v>
      </c>
      <c r="E854" s="2">
        <v>0.226250635626</v>
      </c>
      <c r="F854">
        <f>IFERROR(__xludf.DUMMYFUNCTION("FILTER('WholeNMJData-CalcPT-Thresholds'!D:D,'WholeNMJData-CalcPT-Thresholds'!B:B=A854)"),952.44766)</f>
        <v>952.44766</v>
      </c>
      <c r="G854">
        <f t="shared" si="1"/>
        <v>13.12070825</v>
      </c>
      <c r="H854">
        <f>IFERROR(__xludf.DUMMYFUNCTION("FILTER('WholeNMJData-CalcPT-Thresholds'!C:C,'WholeNMJData-CalcPT-Thresholds'!$B:$B=$A854)"),46.02667)</f>
        <v>46.02667</v>
      </c>
    </row>
    <row r="855">
      <c r="A855" s="3" t="s">
        <v>1078</v>
      </c>
      <c r="B855" s="3" t="s">
        <v>1076</v>
      </c>
      <c r="C855" s="2">
        <v>20.0</v>
      </c>
      <c r="D855" s="2">
        <v>9349.15284</v>
      </c>
      <c r="E855" s="2">
        <v>0.312470247304</v>
      </c>
      <c r="F855">
        <f>IFERROR(__xludf.DUMMYFUNCTION("FILTER('WholeNMJData-CalcPT-Thresholds'!D:D,'WholeNMJData-CalcPT-Thresholds'!B:B=A855)"),952.44766)</f>
        <v>952.44766</v>
      </c>
      <c r="G855">
        <f t="shared" si="1"/>
        <v>9.815922945</v>
      </c>
      <c r="H855">
        <f>IFERROR(__xludf.DUMMYFUNCTION("FILTER('WholeNMJData-CalcPT-Thresholds'!C:C,'WholeNMJData-CalcPT-Thresholds'!$B:$B=$A855)"),46.02667)</f>
        <v>46.02667</v>
      </c>
    </row>
    <row r="856">
      <c r="A856" s="3" t="s">
        <v>1078</v>
      </c>
      <c r="B856" s="3" t="s">
        <v>1076</v>
      </c>
      <c r="C856" s="2">
        <v>80.0</v>
      </c>
      <c r="D856" s="2">
        <v>17637.56028</v>
      </c>
      <c r="E856" s="2">
        <v>0.930097396668</v>
      </c>
      <c r="F856">
        <f>IFERROR(__xludf.DUMMYFUNCTION("FILTER('WholeNMJData-CalcPT-Thresholds'!D:D,'WholeNMJData-CalcPT-Thresholds'!B:B=A856)"),952.44766)</f>
        <v>952.44766</v>
      </c>
      <c r="G856">
        <f t="shared" si="1"/>
        <v>18.51814123</v>
      </c>
      <c r="H856">
        <f>IFERROR(__xludf.DUMMYFUNCTION("FILTER('WholeNMJData-CalcPT-Thresholds'!C:C,'WholeNMJData-CalcPT-Thresholds'!$B:$B=$A856)"),46.02667)</f>
        <v>46.02667</v>
      </c>
    </row>
    <row r="857">
      <c r="A857" s="3" t="s">
        <v>1078</v>
      </c>
      <c r="B857" s="3" t="s">
        <v>1076</v>
      </c>
      <c r="C857" s="2">
        <v>24.0</v>
      </c>
      <c r="D857" s="2">
        <v>8912.23501667</v>
      </c>
      <c r="E857" s="2">
        <v>0.318110686567</v>
      </c>
      <c r="F857">
        <f>IFERROR(__xludf.DUMMYFUNCTION("FILTER('WholeNMJData-CalcPT-Thresholds'!D:D,'WholeNMJData-CalcPT-Thresholds'!B:B=A857)"),952.44766)</f>
        <v>952.44766</v>
      </c>
      <c r="G857">
        <f t="shared" si="1"/>
        <v>9.357191362</v>
      </c>
      <c r="H857">
        <f>IFERROR(__xludf.DUMMYFUNCTION("FILTER('WholeNMJData-CalcPT-Thresholds'!C:C,'WholeNMJData-CalcPT-Thresholds'!$B:$B=$A857)"),46.02667)</f>
        <v>46.02667</v>
      </c>
    </row>
    <row r="858">
      <c r="A858" s="3" t="s">
        <v>1078</v>
      </c>
      <c r="B858" s="3" t="s">
        <v>1076</v>
      </c>
      <c r="C858" s="2">
        <v>32.0</v>
      </c>
      <c r="D858" s="2">
        <v>8763.721725</v>
      </c>
      <c r="E858" s="2">
        <v>0.214163760431</v>
      </c>
      <c r="F858">
        <f>IFERROR(__xludf.DUMMYFUNCTION("FILTER('WholeNMJData-CalcPT-Thresholds'!D:D,'WholeNMJData-CalcPT-Thresholds'!B:B=A858)"),952.44766)</f>
        <v>952.44766</v>
      </c>
      <c r="G858">
        <f t="shared" si="1"/>
        <v>9.201263327</v>
      </c>
      <c r="H858">
        <f>IFERROR(__xludf.DUMMYFUNCTION("FILTER('WholeNMJData-CalcPT-Thresholds'!C:C,'WholeNMJData-CalcPT-Thresholds'!$B:$B=$A858)"),46.02667)</f>
        <v>46.02667</v>
      </c>
    </row>
    <row r="859">
      <c r="A859" s="3" t="s">
        <v>1079</v>
      </c>
      <c r="B859" s="3" t="s">
        <v>1076</v>
      </c>
      <c r="C859" s="2">
        <v>68.0</v>
      </c>
      <c r="D859" s="2">
        <v>16457.2628353</v>
      </c>
      <c r="E859" s="2">
        <v>0.525824943468</v>
      </c>
      <c r="F859">
        <f>IFERROR(__xludf.DUMMYFUNCTION("FILTER('WholeNMJData-CalcPT-Thresholds'!D:D,'WholeNMJData-CalcPT-Thresholds'!B:B=A859)"),1350.89722)</f>
        <v>1350.89722</v>
      </c>
      <c r="G859">
        <f t="shared" si="1"/>
        <v>12.1824685</v>
      </c>
      <c r="H859">
        <f>IFERROR(__xludf.DUMMYFUNCTION("FILTER('WholeNMJData-CalcPT-Thresholds'!C:C,'WholeNMJData-CalcPT-Thresholds'!$B:$B=$A859)"),47.91111)</f>
        <v>47.91111</v>
      </c>
    </row>
    <row r="860">
      <c r="A860" s="3" t="s">
        <v>1079</v>
      </c>
      <c r="B860" s="3" t="s">
        <v>1076</v>
      </c>
      <c r="C860" s="2">
        <v>36.0</v>
      </c>
      <c r="D860" s="2">
        <v>14337.1075222</v>
      </c>
      <c r="E860" s="2">
        <v>0.603524901141</v>
      </c>
      <c r="F860">
        <f>IFERROR(__xludf.DUMMYFUNCTION("FILTER('WholeNMJData-CalcPT-Thresholds'!D:D,'WholeNMJData-CalcPT-Thresholds'!B:B=A860)"),1350.89722)</f>
        <v>1350.89722</v>
      </c>
      <c r="G860">
        <f t="shared" si="1"/>
        <v>10.61302615</v>
      </c>
      <c r="H860">
        <f>IFERROR(__xludf.DUMMYFUNCTION("FILTER('WholeNMJData-CalcPT-Thresholds'!C:C,'WholeNMJData-CalcPT-Thresholds'!$B:$B=$A860)"),47.91111)</f>
        <v>47.91111</v>
      </c>
    </row>
    <row r="861">
      <c r="A861" s="3" t="s">
        <v>1079</v>
      </c>
      <c r="B861" s="3" t="s">
        <v>1076</v>
      </c>
      <c r="C861" s="2">
        <v>20.0</v>
      </c>
      <c r="D861" s="2">
        <v>13333.88416</v>
      </c>
      <c r="E861" s="2">
        <v>0.28690598734</v>
      </c>
      <c r="F861">
        <f>IFERROR(__xludf.DUMMYFUNCTION("FILTER('WholeNMJData-CalcPT-Thresholds'!D:D,'WholeNMJData-CalcPT-Thresholds'!B:B=A861)"),1350.89722)</f>
        <v>1350.89722</v>
      </c>
      <c r="G861">
        <f t="shared" si="1"/>
        <v>9.870391294</v>
      </c>
      <c r="H861">
        <f>IFERROR(__xludf.DUMMYFUNCTION("FILTER('WholeNMJData-CalcPT-Thresholds'!C:C,'WholeNMJData-CalcPT-Thresholds'!$B:$B=$A861)"),47.91111)</f>
        <v>47.91111</v>
      </c>
    </row>
    <row r="862">
      <c r="A862" s="3" t="s">
        <v>1079</v>
      </c>
      <c r="B862" s="3" t="s">
        <v>1076</v>
      </c>
      <c r="C862" s="2">
        <v>16.0</v>
      </c>
      <c r="D862" s="2">
        <v>12521.5328</v>
      </c>
      <c r="E862" s="2">
        <v>0.254720779871</v>
      </c>
      <c r="F862">
        <f>IFERROR(__xludf.DUMMYFUNCTION("FILTER('WholeNMJData-CalcPT-Thresholds'!D:D,'WholeNMJData-CalcPT-Thresholds'!B:B=A862)"),1350.89722)</f>
        <v>1350.89722</v>
      </c>
      <c r="G862">
        <f t="shared" si="1"/>
        <v>9.269049203</v>
      </c>
      <c r="H862">
        <f>IFERROR(__xludf.DUMMYFUNCTION("FILTER('WholeNMJData-CalcPT-Thresholds'!C:C,'WholeNMJData-CalcPT-Thresholds'!$B:$B=$A862)"),47.91111)</f>
        <v>47.91111</v>
      </c>
    </row>
    <row r="863">
      <c r="A863" s="3" t="s">
        <v>1079</v>
      </c>
      <c r="B863" s="3" t="s">
        <v>1076</v>
      </c>
      <c r="C863" s="2">
        <v>84.0</v>
      </c>
      <c r="D863" s="2">
        <v>18991.9291333</v>
      </c>
      <c r="E863" s="2">
        <v>0.9149232802</v>
      </c>
      <c r="F863">
        <f>IFERROR(__xludf.DUMMYFUNCTION("FILTER('WholeNMJData-CalcPT-Thresholds'!D:D,'WholeNMJData-CalcPT-Thresholds'!B:B=A863)"),1350.89722)</f>
        <v>1350.89722</v>
      </c>
      <c r="G863">
        <f t="shared" si="1"/>
        <v>14.0587521</v>
      </c>
      <c r="H863">
        <f>IFERROR(__xludf.DUMMYFUNCTION("FILTER('WholeNMJData-CalcPT-Thresholds'!C:C,'WholeNMJData-CalcPT-Thresholds'!$B:$B=$A863)"),47.91111)</f>
        <v>47.91111</v>
      </c>
    </row>
    <row r="864">
      <c r="A864" s="3" t="s">
        <v>1079</v>
      </c>
      <c r="B864" s="3" t="s">
        <v>1076</v>
      </c>
      <c r="C864" s="2">
        <v>84.0</v>
      </c>
      <c r="D864" s="2">
        <v>24768.0139333</v>
      </c>
      <c r="E864" s="2">
        <v>0.96465764935</v>
      </c>
      <c r="F864">
        <f>IFERROR(__xludf.DUMMYFUNCTION("FILTER('WholeNMJData-CalcPT-Thresholds'!D:D,'WholeNMJData-CalcPT-Thresholds'!B:B=A864)"),1350.89722)</f>
        <v>1350.89722</v>
      </c>
      <c r="G864">
        <f t="shared" si="1"/>
        <v>18.33449175</v>
      </c>
      <c r="H864">
        <f>IFERROR(__xludf.DUMMYFUNCTION("FILTER('WholeNMJData-CalcPT-Thresholds'!C:C,'WholeNMJData-CalcPT-Thresholds'!$B:$B=$A864)"),47.91111)</f>
        <v>47.91111</v>
      </c>
    </row>
    <row r="865">
      <c r="A865" s="3" t="s">
        <v>1079</v>
      </c>
      <c r="B865" s="3" t="s">
        <v>1076</v>
      </c>
      <c r="C865" s="2">
        <v>56.0</v>
      </c>
      <c r="D865" s="2">
        <v>13277.7375357</v>
      </c>
      <c r="E865" s="2">
        <v>0.517578938544</v>
      </c>
      <c r="F865">
        <f>IFERROR(__xludf.DUMMYFUNCTION("FILTER('WholeNMJData-CalcPT-Thresholds'!D:D,'WholeNMJData-CalcPT-Thresholds'!B:B=A865)"),1350.89722)</f>
        <v>1350.89722</v>
      </c>
      <c r="G865">
        <f t="shared" si="1"/>
        <v>9.828828825</v>
      </c>
      <c r="H865">
        <f>IFERROR(__xludf.DUMMYFUNCTION("FILTER('WholeNMJData-CalcPT-Thresholds'!C:C,'WholeNMJData-CalcPT-Thresholds'!$B:$B=$A865)"),47.91111)</f>
        <v>47.91111</v>
      </c>
    </row>
    <row r="866">
      <c r="A866" s="3" t="s">
        <v>1079</v>
      </c>
      <c r="B866" s="3" t="s">
        <v>1076</v>
      </c>
      <c r="C866" s="2">
        <v>24.0</v>
      </c>
      <c r="D866" s="2">
        <v>14387.4437167</v>
      </c>
      <c r="E866" s="2">
        <v>0.326945904543</v>
      </c>
      <c r="F866">
        <f>IFERROR(__xludf.DUMMYFUNCTION("FILTER('WholeNMJData-CalcPT-Thresholds'!D:D,'WholeNMJData-CalcPT-Thresholds'!B:B=A866)"),1350.89722)</f>
        <v>1350.89722</v>
      </c>
      <c r="G866">
        <f t="shared" si="1"/>
        <v>10.65028746</v>
      </c>
      <c r="H866">
        <f>IFERROR(__xludf.DUMMYFUNCTION("FILTER('WholeNMJData-CalcPT-Thresholds'!C:C,'WholeNMJData-CalcPT-Thresholds'!$B:$B=$A866)"),47.91111)</f>
        <v>47.91111</v>
      </c>
    </row>
    <row r="867">
      <c r="A867" s="3" t="s">
        <v>1079</v>
      </c>
      <c r="B867" s="3" t="s">
        <v>1076</v>
      </c>
      <c r="C867" s="2">
        <v>56.0</v>
      </c>
      <c r="D867" s="2">
        <v>16583.2322786</v>
      </c>
      <c r="E867" s="2">
        <v>0.450193211709</v>
      </c>
      <c r="F867">
        <f>IFERROR(__xludf.DUMMYFUNCTION("FILTER('WholeNMJData-CalcPT-Thresholds'!D:D,'WholeNMJData-CalcPT-Thresholds'!B:B=A867)"),1350.89722)</f>
        <v>1350.89722</v>
      </c>
      <c r="G867">
        <f t="shared" si="1"/>
        <v>12.27571723</v>
      </c>
      <c r="H867">
        <f>IFERROR(__xludf.DUMMYFUNCTION("FILTER('WholeNMJData-CalcPT-Thresholds'!C:C,'WholeNMJData-CalcPT-Thresholds'!$B:$B=$A867)"),47.91111)</f>
        <v>47.91111</v>
      </c>
    </row>
    <row r="868">
      <c r="A868" s="3" t="s">
        <v>1079</v>
      </c>
      <c r="B868" s="3" t="s">
        <v>1076</v>
      </c>
      <c r="C868" s="2">
        <v>24.0</v>
      </c>
      <c r="D868" s="2">
        <v>13017.2218667</v>
      </c>
      <c r="E868" s="2">
        <v>0.370946277897</v>
      </c>
      <c r="F868">
        <f>IFERROR(__xludf.DUMMYFUNCTION("FILTER('WholeNMJData-CalcPT-Thresholds'!D:D,'WholeNMJData-CalcPT-Thresholds'!B:B=A868)"),1350.89722)</f>
        <v>1350.89722</v>
      </c>
      <c r="G868">
        <f t="shared" si="1"/>
        <v>9.635982423</v>
      </c>
      <c r="H868">
        <f>IFERROR(__xludf.DUMMYFUNCTION("FILTER('WholeNMJData-CalcPT-Thresholds'!C:C,'WholeNMJData-CalcPT-Thresholds'!$B:$B=$A868)"),47.91111)</f>
        <v>47.91111</v>
      </c>
    </row>
    <row r="869">
      <c r="A869" s="3" t="s">
        <v>1079</v>
      </c>
      <c r="B869" s="3" t="s">
        <v>1076</v>
      </c>
      <c r="C869" s="2">
        <v>192.0</v>
      </c>
      <c r="D869" s="2">
        <v>20409.8513896</v>
      </c>
      <c r="E869" s="2">
        <v>0.782326127477</v>
      </c>
      <c r="F869">
        <f>IFERROR(__xludf.DUMMYFUNCTION("FILTER('WholeNMJData-CalcPT-Thresholds'!D:D,'WholeNMJData-CalcPT-Thresholds'!B:B=A869)"),1350.89722)</f>
        <v>1350.89722</v>
      </c>
      <c r="G869">
        <f t="shared" si="1"/>
        <v>15.1083673</v>
      </c>
      <c r="H869">
        <f>IFERROR(__xludf.DUMMYFUNCTION("FILTER('WholeNMJData-CalcPT-Thresholds'!C:C,'WholeNMJData-CalcPT-Thresholds'!$B:$B=$A869)"),47.91111)</f>
        <v>47.91111</v>
      </c>
    </row>
    <row r="870">
      <c r="A870" s="3" t="s">
        <v>1079</v>
      </c>
      <c r="B870" s="3" t="s">
        <v>1076</v>
      </c>
      <c r="C870" s="2">
        <v>52.0</v>
      </c>
      <c r="D870" s="2">
        <v>13048.7587154</v>
      </c>
      <c r="E870" s="2">
        <v>0.588509464195</v>
      </c>
      <c r="F870">
        <f>IFERROR(__xludf.DUMMYFUNCTION("FILTER('WholeNMJData-CalcPT-Thresholds'!D:D,'WholeNMJData-CalcPT-Thresholds'!B:B=A870)"),1350.89722)</f>
        <v>1350.89722</v>
      </c>
      <c r="G870">
        <f t="shared" si="1"/>
        <v>9.659327536</v>
      </c>
      <c r="H870">
        <f>IFERROR(__xludf.DUMMYFUNCTION("FILTER('WholeNMJData-CalcPT-Thresholds'!C:C,'WholeNMJData-CalcPT-Thresholds'!$B:$B=$A870)"),47.91111)</f>
        <v>47.91111</v>
      </c>
    </row>
    <row r="871">
      <c r="A871" s="3" t="s">
        <v>1079</v>
      </c>
      <c r="B871" s="3" t="s">
        <v>1076</v>
      </c>
      <c r="C871" s="2">
        <v>112.0</v>
      </c>
      <c r="D871" s="2">
        <v>25285.2562429</v>
      </c>
      <c r="E871" s="2">
        <v>0.640411093503</v>
      </c>
      <c r="F871">
        <f>IFERROR(__xludf.DUMMYFUNCTION("FILTER('WholeNMJData-CalcPT-Thresholds'!D:D,'WholeNMJData-CalcPT-Thresholds'!B:B=A871)"),1350.89722)</f>
        <v>1350.89722</v>
      </c>
      <c r="G871">
        <f t="shared" si="1"/>
        <v>18.71737973</v>
      </c>
      <c r="H871">
        <f>IFERROR(__xludf.DUMMYFUNCTION("FILTER('WholeNMJData-CalcPT-Thresholds'!C:C,'WholeNMJData-CalcPT-Thresholds'!$B:$B=$A871)"),47.91111)</f>
        <v>47.91111</v>
      </c>
    </row>
    <row r="872">
      <c r="A872" s="3" t="s">
        <v>1079</v>
      </c>
      <c r="B872" s="3" t="s">
        <v>1076</v>
      </c>
      <c r="C872" s="2">
        <v>176.0</v>
      </c>
      <c r="D872" s="2">
        <v>20023.3135955</v>
      </c>
      <c r="E872" s="2">
        <v>1.2425270114</v>
      </c>
      <c r="F872">
        <f>IFERROR(__xludf.DUMMYFUNCTION("FILTER('WholeNMJData-CalcPT-Thresholds'!D:D,'WholeNMJData-CalcPT-Thresholds'!B:B=A872)"),1350.89722)</f>
        <v>1350.89722</v>
      </c>
      <c r="G872">
        <f t="shared" si="1"/>
        <v>14.82223318</v>
      </c>
      <c r="H872">
        <f>IFERROR(__xludf.DUMMYFUNCTION("FILTER('WholeNMJData-CalcPT-Thresholds'!C:C,'WholeNMJData-CalcPT-Thresholds'!$B:$B=$A872)"),47.91111)</f>
        <v>47.91111</v>
      </c>
    </row>
    <row r="873">
      <c r="A873" s="3" t="s">
        <v>1079</v>
      </c>
      <c r="B873" s="3" t="s">
        <v>1076</v>
      </c>
      <c r="C873" s="2">
        <v>28.0</v>
      </c>
      <c r="D873" s="2">
        <v>14502.2748429</v>
      </c>
      <c r="E873" s="2">
        <v>0.538669855912</v>
      </c>
      <c r="F873">
        <f>IFERROR(__xludf.DUMMYFUNCTION("FILTER('WholeNMJData-CalcPT-Thresholds'!D:D,'WholeNMJData-CalcPT-Thresholds'!B:B=A873)"),1350.89722)</f>
        <v>1350.89722</v>
      </c>
      <c r="G873">
        <f t="shared" si="1"/>
        <v>10.73529106</v>
      </c>
      <c r="H873">
        <f>IFERROR(__xludf.DUMMYFUNCTION("FILTER('WholeNMJData-CalcPT-Thresholds'!C:C,'WholeNMJData-CalcPT-Thresholds'!$B:$B=$A873)"),47.91111)</f>
        <v>47.91111</v>
      </c>
    </row>
    <row r="874">
      <c r="A874" s="3" t="s">
        <v>1079</v>
      </c>
      <c r="B874" s="3" t="s">
        <v>1076</v>
      </c>
      <c r="C874" s="2">
        <v>108.0</v>
      </c>
      <c r="D874" s="2">
        <v>15569.0925889</v>
      </c>
      <c r="E874" s="2">
        <v>0.781725275928</v>
      </c>
      <c r="F874">
        <f>IFERROR(__xludf.DUMMYFUNCTION("FILTER('WholeNMJData-CalcPT-Thresholds'!D:D,'WholeNMJData-CalcPT-Thresholds'!B:B=A874)"),1350.89722)</f>
        <v>1350.89722</v>
      </c>
      <c r="G874">
        <f t="shared" si="1"/>
        <v>11.52500158</v>
      </c>
      <c r="H874">
        <f>IFERROR(__xludf.DUMMYFUNCTION("FILTER('WholeNMJData-CalcPT-Thresholds'!C:C,'WholeNMJData-CalcPT-Thresholds'!$B:$B=$A874)"),47.91111)</f>
        <v>47.91111</v>
      </c>
    </row>
    <row r="875">
      <c r="A875" s="3" t="s">
        <v>1079</v>
      </c>
      <c r="B875" s="3" t="s">
        <v>1076</v>
      </c>
      <c r="C875" s="2">
        <v>44.0</v>
      </c>
      <c r="D875" s="2">
        <v>13872.6446545</v>
      </c>
      <c r="E875" s="2">
        <v>0.410355908463</v>
      </c>
      <c r="F875">
        <f>IFERROR(__xludf.DUMMYFUNCTION("FILTER('WholeNMJData-CalcPT-Thresholds'!D:D,'WholeNMJData-CalcPT-Thresholds'!B:B=A875)"),1350.89722)</f>
        <v>1350.89722</v>
      </c>
      <c r="G875">
        <f t="shared" si="1"/>
        <v>10.26920809</v>
      </c>
      <c r="H875">
        <f>IFERROR(__xludf.DUMMYFUNCTION("FILTER('WholeNMJData-CalcPT-Thresholds'!C:C,'WholeNMJData-CalcPT-Thresholds'!$B:$B=$A875)"),47.91111)</f>
        <v>47.91111</v>
      </c>
    </row>
    <row r="876">
      <c r="A876" s="3" t="s">
        <v>1079</v>
      </c>
      <c r="B876" s="3" t="s">
        <v>1076</v>
      </c>
      <c r="C876" s="2">
        <v>36.0</v>
      </c>
      <c r="D876" s="2">
        <v>19410.1568778</v>
      </c>
      <c r="E876" s="2">
        <v>0.609003831058</v>
      </c>
      <c r="F876">
        <f>IFERROR(__xludf.DUMMYFUNCTION("FILTER('WholeNMJData-CalcPT-Thresholds'!D:D,'WholeNMJData-CalcPT-Thresholds'!B:B=A876)"),1350.89722)</f>
        <v>1350.89722</v>
      </c>
      <c r="G876">
        <f t="shared" si="1"/>
        <v>14.36834468</v>
      </c>
      <c r="H876">
        <f>IFERROR(__xludf.DUMMYFUNCTION("FILTER('WholeNMJData-CalcPT-Thresholds'!C:C,'WholeNMJData-CalcPT-Thresholds'!$B:$B=$A876)"),47.91111)</f>
        <v>47.91111</v>
      </c>
    </row>
    <row r="877">
      <c r="A877" s="3" t="s">
        <v>1079</v>
      </c>
      <c r="B877" s="3" t="s">
        <v>1076</v>
      </c>
      <c r="C877" s="2">
        <v>28.0</v>
      </c>
      <c r="D877" s="2">
        <v>15545.7843143</v>
      </c>
      <c r="E877" s="2">
        <v>0.3184182734</v>
      </c>
      <c r="F877">
        <f>IFERROR(__xludf.DUMMYFUNCTION("FILTER('WholeNMJData-CalcPT-Thresholds'!D:D,'WholeNMJData-CalcPT-Thresholds'!B:B=A877)"),1350.89722)</f>
        <v>1350.89722</v>
      </c>
      <c r="G877">
        <f t="shared" si="1"/>
        <v>11.50774765</v>
      </c>
      <c r="H877">
        <f>IFERROR(__xludf.DUMMYFUNCTION("FILTER('WholeNMJData-CalcPT-Thresholds'!C:C,'WholeNMJData-CalcPT-Thresholds'!$B:$B=$A877)"),47.91111)</f>
        <v>47.91111</v>
      </c>
    </row>
    <row r="878">
      <c r="A878" s="3" t="s">
        <v>1079</v>
      </c>
      <c r="B878" s="3" t="s">
        <v>1076</v>
      </c>
      <c r="C878" s="2">
        <v>68.0</v>
      </c>
      <c r="D878" s="2">
        <v>15826.0431588</v>
      </c>
      <c r="E878" s="2">
        <v>0.742581849554</v>
      </c>
      <c r="F878">
        <f>IFERROR(__xludf.DUMMYFUNCTION("FILTER('WholeNMJData-CalcPT-Thresholds'!D:D,'WholeNMJData-CalcPT-Thresholds'!B:B=A878)"),1350.89722)</f>
        <v>1350.89722</v>
      </c>
      <c r="G878">
        <f t="shared" si="1"/>
        <v>11.71520892</v>
      </c>
      <c r="H878">
        <f>IFERROR(__xludf.DUMMYFUNCTION("FILTER('WholeNMJData-CalcPT-Thresholds'!C:C,'WholeNMJData-CalcPT-Thresholds'!$B:$B=$A878)"),47.91111)</f>
        <v>47.91111</v>
      </c>
    </row>
    <row r="879">
      <c r="A879" s="3" t="s">
        <v>1079</v>
      </c>
      <c r="B879" s="3" t="s">
        <v>1076</v>
      </c>
      <c r="C879" s="2">
        <v>80.0</v>
      </c>
      <c r="D879" s="2">
        <v>15915.252275</v>
      </c>
      <c r="E879" s="2">
        <v>0.685371649253</v>
      </c>
      <c r="F879">
        <f>IFERROR(__xludf.DUMMYFUNCTION("FILTER('WholeNMJData-CalcPT-Thresholds'!D:D,'WholeNMJData-CalcPT-Thresholds'!B:B=A879)"),1350.89722)</f>
        <v>1350.89722</v>
      </c>
      <c r="G879">
        <f t="shared" si="1"/>
        <v>11.78124586</v>
      </c>
      <c r="H879">
        <f>IFERROR(__xludf.DUMMYFUNCTION("FILTER('WholeNMJData-CalcPT-Thresholds'!C:C,'WholeNMJData-CalcPT-Thresholds'!$B:$B=$A879)"),47.91111)</f>
        <v>47.91111</v>
      </c>
    </row>
    <row r="880">
      <c r="A880" s="3" t="s">
        <v>1079</v>
      </c>
      <c r="B880" s="3" t="s">
        <v>1076</v>
      </c>
      <c r="C880" s="2">
        <v>32.0</v>
      </c>
      <c r="D880" s="2">
        <v>15054.54855</v>
      </c>
      <c r="E880" s="2">
        <v>0.490072317712</v>
      </c>
      <c r="F880">
        <f>IFERROR(__xludf.DUMMYFUNCTION("FILTER('WholeNMJData-CalcPT-Thresholds'!D:D,'WholeNMJData-CalcPT-Thresholds'!B:B=A880)"),1350.89722)</f>
        <v>1350.89722</v>
      </c>
      <c r="G880">
        <f t="shared" si="1"/>
        <v>11.14411099</v>
      </c>
      <c r="H880">
        <f>IFERROR(__xludf.DUMMYFUNCTION("FILTER('WholeNMJData-CalcPT-Thresholds'!C:C,'WholeNMJData-CalcPT-Thresholds'!$B:$B=$A880)"),47.91111)</f>
        <v>47.91111</v>
      </c>
    </row>
    <row r="881">
      <c r="A881" s="3" t="s">
        <v>1079</v>
      </c>
      <c r="B881" s="3" t="s">
        <v>1076</v>
      </c>
      <c r="C881" s="2">
        <v>344.0</v>
      </c>
      <c r="D881" s="2">
        <v>28609.7693233</v>
      </c>
      <c r="E881" s="2">
        <v>1.38205299572</v>
      </c>
      <c r="F881">
        <f>IFERROR(__xludf.DUMMYFUNCTION("FILTER('WholeNMJData-CalcPT-Thresholds'!D:D,'WholeNMJData-CalcPT-Thresholds'!B:B=A881)"),1350.89722)</f>
        <v>1350.89722</v>
      </c>
      <c r="G881">
        <f t="shared" si="1"/>
        <v>21.17834644</v>
      </c>
      <c r="H881">
        <f>IFERROR(__xludf.DUMMYFUNCTION("FILTER('WholeNMJData-CalcPT-Thresholds'!C:C,'WholeNMJData-CalcPT-Thresholds'!$B:$B=$A881)"),47.91111)</f>
        <v>47.91111</v>
      </c>
    </row>
    <row r="882">
      <c r="A882" s="3" t="s">
        <v>1079</v>
      </c>
      <c r="B882" s="3" t="s">
        <v>1076</v>
      </c>
      <c r="C882" s="2">
        <v>16.0</v>
      </c>
      <c r="D882" s="2">
        <v>13635.648725</v>
      </c>
      <c r="E882" s="2">
        <v>0.0318930993875</v>
      </c>
      <c r="F882">
        <f>IFERROR(__xludf.DUMMYFUNCTION("FILTER('WholeNMJData-CalcPT-Thresholds'!D:D,'WholeNMJData-CalcPT-Thresholds'!B:B=A882)"),1350.89722)</f>
        <v>1350.89722</v>
      </c>
      <c r="G882">
        <f t="shared" si="1"/>
        <v>10.09377214</v>
      </c>
      <c r="H882">
        <f>IFERROR(__xludf.DUMMYFUNCTION("FILTER('WholeNMJData-CalcPT-Thresholds'!C:C,'WholeNMJData-CalcPT-Thresholds'!$B:$B=$A882)"),47.91111)</f>
        <v>47.91111</v>
      </c>
    </row>
    <row r="883">
      <c r="A883" s="3" t="s">
        <v>1079</v>
      </c>
      <c r="B883" s="3" t="s">
        <v>1076</v>
      </c>
      <c r="C883" s="2">
        <v>32.0</v>
      </c>
      <c r="D883" s="2">
        <v>15785.744075</v>
      </c>
      <c r="E883" s="2">
        <v>0.678912856377</v>
      </c>
      <c r="F883">
        <f>IFERROR(__xludf.DUMMYFUNCTION("FILTER('WholeNMJData-CalcPT-Thresholds'!D:D,'WholeNMJData-CalcPT-Thresholds'!B:B=A883)"),1350.89722)</f>
        <v>1350.89722</v>
      </c>
      <c r="G883">
        <f t="shared" si="1"/>
        <v>11.68537757</v>
      </c>
      <c r="H883">
        <f>IFERROR(__xludf.DUMMYFUNCTION("FILTER('WholeNMJData-CalcPT-Thresholds'!C:C,'WholeNMJData-CalcPT-Thresholds'!$B:$B=$A883)"),47.91111)</f>
        <v>47.91111</v>
      </c>
    </row>
    <row r="884">
      <c r="A884" s="3" t="s">
        <v>1079</v>
      </c>
      <c r="B884" s="3" t="s">
        <v>1076</v>
      </c>
      <c r="C884" s="2">
        <v>108.0</v>
      </c>
      <c r="D884" s="2">
        <v>28208.2163519</v>
      </c>
      <c r="E884" s="2">
        <v>1.17329608108</v>
      </c>
      <c r="F884">
        <f>IFERROR(__xludf.DUMMYFUNCTION("FILTER('WholeNMJData-CalcPT-Thresholds'!D:D,'WholeNMJData-CalcPT-Thresholds'!B:B=A884)"),1350.89722)</f>
        <v>1350.89722</v>
      </c>
      <c r="G884">
        <f t="shared" si="1"/>
        <v>20.88109734</v>
      </c>
      <c r="H884">
        <f>IFERROR(__xludf.DUMMYFUNCTION("FILTER('WholeNMJData-CalcPT-Thresholds'!C:C,'WholeNMJData-CalcPT-Thresholds'!$B:$B=$A884)"),47.91111)</f>
        <v>47.91111</v>
      </c>
    </row>
    <row r="885">
      <c r="A885" s="3" t="s">
        <v>1079</v>
      </c>
      <c r="B885" s="3" t="s">
        <v>1076</v>
      </c>
      <c r="C885" s="2">
        <v>28.0</v>
      </c>
      <c r="D885" s="2">
        <v>14465.5569571</v>
      </c>
      <c r="E885" s="2">
        <v>0.334630544426</v>
      </c>
      <c r="F885">
        <f>IFERROR(__xludf.DUMMYFUNCTION("FILTER('WholeNMJData-CalcPT-Thresholds'!D:D,'WholeNMJData-CalcPT-Thresholds'!B:B=A885)"),1350.89722)</f>
        <v>1350.89722</v>
      </c>
      <c r="G885">
        <f t="shared" si="1"/>
        <v>10.70811069</v>
      </c>
      <c r="H885">
        <f>IFERROR(__xludf.DUMMYFUNCTION("FILTER('WholeNMJData-CalcPT-Thresholds'!C:C,'WholeNMJData-CalcPT-Thresholds'!$B:$B=$A885)"),47.91111)</f>
        <v>47.91111</v>
      </c>
    </row>
    <row r="886">
      <c r="A886" s="3" t="s">
        <v>1079</v>
      </c>
      <c r="B886" s="3" t="s">
        <v>1076</v>
      </c>
      <c r="C886" s="2">
        <v>112.0</v>
      </c>
      <c r="D886" s="2">
        <v>21392.8613571</v>
      </c>
      <c r="E886" s="2">
        <v>1.08720007164</v>
      </c>
      <c r="F886">
        <f>IFERROR(__xludf.DUMMYFUNCTION("FILTER('WholeNMJData-CalcPT-Thresholds'!D:D,'WholeNMJData-CalcPT-Thresholds'!B:B=A886)"),1350.89722)</f>
        <v>1350.89722</v>
      </c>
      <c r="G886">
        <f t="shared" si="1"/>
        <v>15.83603922</v>
      </c>
      <c r="H886">
        <f>IFERROR(__xludf.DUMMYFUNCTION("FILTER('WholeNMJData-CalcPT-Thresholds'!C:C,'WholeNMJData-CalcPT-Thresholds'!$B:$B=$A886)"),47.91111)</f>
        <v>47.91111</v>
      </c>
    </row>
    <row r="887">
      <c r="A887" s="3" t="s">
        <v>1079</v>
      </c>
      <c r="B887" s="3" t="s">
        <v>1076</v>
      </c>
      <c r="C887" s="2">
        <v>28.0</v>
      </c>
      <c r="D887" s="2">
        <v>16014.2960143</v>
      </c>
      <c r="E887" s="2">
        <v>0.465732280292</v>
      </c>
      <c r="F887">
        <f>IFERROR(__xludf.DUMMYFUNCTION("FILTER('WholeNMJData-CalcPT-Thresholds'!D:D,'WholeNMJData-CalcPT-Thresholds'!B:B=A887)"),1350.89722)</f>
        <v>1350.89722</v>
      </c>
      <c r="G887">
        <f t="shared" si="1"/>
        <v>11.85456286</v>
      </c>
      <c r="H887">
        <f>IFERROR(__xludf.DUMMYFUNCTION("FILTER('WholeNMJData-CalcPT-Thresholds'!C:C,'WholeNMJData-CalcPT-Thresholds'!$B:$B=$A887)"),47.91111)</f>
        <v>47.91111</v>
      </c>
    </row>
    <row r="888">
      <c r="A888" s="3" t="s">
        <v>1079</v>
      </c>
      <c r="B888" s="3" t="s">
        <v>1076</v>
      </c>
      <c r="C888" s="2">
        <v>36.0</v>
      </c>
      <c r="D888" s="2">
        <v>13830.2688</v>
      </c>
      <c r="E888" s="2">
        <v>0.376112002971</v>
      </c>
      <c r="F888">
        <f>IFERROR(__xludf.DUMMYFUNCTION("FILTER('WholeNMJData-CalcPT-Thresholds'!D:D,'WholeNMJData-CalcPT-Thresholds'!B:B=A888)"),1350.89722)</f>
        <v>1350.89722</v>
      </c>
      <c r="G888">
        <f t="shared" si="1"/>
        <v>10.23783941</v>
      </c>
      <c r="H888">
        <f>IFERROR(__xludf.DUMMYFUNCTION("FILTER('WholeNMJData-CalcPT-Thresholds'!C:C,'WholeNMJData-CalcPT-Thresholds'!$B:$B=$A888)"),47.91111)</f>
        <v>47.91111</v>
      </c>
    </row>
    <row r="889">
      <c r="A889" s="3" t="s">
        <v>1079</v>
      </c>
      <c r="B889" s="3" t="s">
        <v>1076</v>
      </c>
      <c r="C889" s="2">
        <v>72.0</v>
      </c>
      <c r="D889" s="2">
        <v>14511.8384111</v>
      </c>
      <c r="E889" s="2">
        <v>0.777600162041</v>
      </c>
      <c r="F889">
        <f>IFERROR(__xludf.DUMMYFUNCTION("FILTER('WholeNMJData-CalcPT-Thresholds'!D:D,'WholeNMJData-CalcPT-Thresholds'!B:B=A889)"),1350.89722)</f>
        <v>1350.89722</v>
      </c>
      <c r="G889">
        <f t="shared" si="1"/>
        <v>10.74237048</v>
      </c>
      <c r="H889">
        <f>IFERROR(__xludf.DUMMYFUNCTION("FILTER('WholeNMJData-CalcPT-Thresholds'!C:C,'WholeNMJData-CalcPT-Thresholds'!$B:$B=$A889)"),47.91111)</f>
        <v>47.91111</v>
      </c>
    </row>
    <row r="890">
      <c r="A890" s="3" t="s">
        <v>1080</v>
      </c>
      <c r="B890" s="3" t="s">
        <v>1076</v>
      </c>
      <c r="C890" s="2">
        <v>40.0</v>
      </c>
      <c r="D890" s="2">
        <v>20903.57364</v>
      </c>
      <c r="E890" s="2">
        <v>0.699158318654</v>
      </c>
      <c r="F890">
        <f>IFERROR(__xludf.DUMMYFUNCTION("FILTER('WholeNMJData-CalcPT-Thresholds'!D:D,'WholeNMJData-CalcPT-Thresholds'!B:B=A890)"),1454.43925)</f>
        <v>1454.43925</v>
      </c>
      <c r="G890">
        <f t="shared" si="1"/>
        <v>14.37225628</v>
      </c>
      <c r="H890">
        <f>IFERROR(__xludf.DUMMYFUNCTION("FILTER('WholeNMJData-CalcPT-Thresholds'!C:C,'WholeNMJData-CalcPT-Thresholds'!$B:$B=$A890)"),33.06667)</f>
        <v>33.06667</v>
      </c>
    </row>
    <row r="891">
      <c r="A891" s="3" t="s">
        <v>1080</v>
      </c>
      <c r="B891" s="3" t="s">
        <v>1076</v>
      </c>
      <c r="C891" s="2">
        <v>16.0</v>
      </c>
      <c r="D891" s="2">
        <v>14448.20955</v>
      </c>
      <c r="E891" s="2">
        <v>0.304641947832</v>
      </c>
      <c r="F891">
        <f>IFERROR(__xludf.DUMMYFUNCTION("FILTER('WholeNMJData-CalcPT-Thresholds'!D:D,'WholeNMJData-CalcPT-Thresholds'!B:B=A891)"),1454.43925)</f>
        <v>1454.43925</v>
      </c>
      <c r="G891">
        <f t="shared" si="1"/>
        <v>9.933869393</v>
      </c>
      <c r="H891">
        <f>IFERROR(__xludf.DUMMYFUNCTION("FILTER('WholeNMJData-CalcPT-Thresholds'!C:C,'WholeNMJData-CalcPT-Thresholds'!$B:$B=$A891)"),33.06667)</f>
        <v>33.06667</v>
      </c>
    </row>
    <row r="892">
      <c r="A892" s="3" t="s">
        <v>1080</v>
      </c>
      <c r="B892" s="3" t="s">
        <v>1076</v>
      </c>
      <c r="C892" s="2">
        <v>16.0</v>
      </c>
      <c r="D892" s="2">
        <v>14357.8653</v>
      </c>
      <c r="E892" s="2">
        <v>0.442745106405</v>
      </c>
      <c r="F892">
        <f>IFERROR(__xludf.DUMMYFUNCTION("FILTER('WholeNMJData-CalcPT-Thresholds'!D:D,'WholeNMJData-CalcPT-Thresholds'!B:B=A892)"),1454.43925)</f>
        <v>1454.43925</v>
      </c>
      <c r="G892">
        <f t="shared" si="1"/>
        <v>9.871753186</v>
      </c>
      <c r="H892">
        <f>IFERROR(__xludf.DUMMYFUNCTION("FILTER('WholeNMJData-CalcPT-Thresholds'!C:C,'WholeNMJData-CalcPT-Thresholds'!$B:$B=$A892)"),33.06667)</f>
        <v>33.06667</v>
      </c>
    </row>
    <row r="893">
      <c r="A893" s="3" t="s">
        <v>1080</v>
      </c>
      <c r="B893" s="3" t="s">
        <v>1076</v>
      </c>
      <c r="C893" s="2">
        <v>56.0</v>
      </c>
      <c r="D893" s="2">
        <v>15542.3279286</v>
      </c>
      <c r="E893" s="2">
        <v>0.631594735687</v>
      </c>
      <c r="F893">
        <f>IFERROR(__xludf.DUMMYFUNCTION("FILTER('WholeNMJData-CalcPT-Thresholds'!D:D,'WholeNMJData-CalcPT-Thresholds'!B:B=A893)"),1454.43925)</f>
        <v>1454.43925</v>
      </c>
      <c r="G893">
        <f t="shared" si="1"/>
        <v>10.68613071</v>
      </c>
      <c r="H893">
        <f>IFERROR(__xludf.DUMMYFUNCTION("FILTER('WholeNMJData-CalcPT-Thresholds'!C:C,'WholeNMJData-CalcPT-Thresholds'!$B:$B=$A893)"),33.06667)</f>
        <v>33.06667</v>
      </c>
    </row>
    <row r="894">
      <c r="A894" s="3" t="s">
        <v>1080</v>
      </c>
      <c r="B894" s="3" t="s">
        <v>1076</v>
      </c>
      <c r="C894" s="2">
        <v>20.0</v>
      </c>
      <c r="D894" s="2">
        <v>14639.81638</v>
      </c>
      <c r="E894" s="2">
        <v>0.431770524707</v>
      </c>
      <c r="F894">
        <f>IFERROR(__xludf.DUMMYFUNCTION("FILTER('WholeNMJData-CalcPT-Thresholds'!D:D,'WholeNMJData-CalcPT-Thresholds'!B:B=A894)"),1454.43925)</f>
        <v>1454.43925</v>
      </c>
      <c r="G894">
        <f t="shared" si="1"/>
        <v>10.06560871</v>
      </c>
      <c r="H894">
        <f>IFERROR(__xludf.DUMMYFUNCTION("FILTER('WholeNMJData-CalcPT-Thresholds'!C:C,'WholeNMJData-CalcPT-Thresholds'!$B:$B=$A894)"),33.06667)</f>
        <v>33.06667</v>
      </c>
    </row>
    <row r="895">
      <c r="A895" s="3" t="s">
        <v>1080</v>
      </c>
      <c r="B895" s="3" t="s">
        <v>1076</v>
      </c>
      <c r="C895" s="2">
        <v>56.0</v>
      </c>
      <c r="D895" s="2">
        <v>14793.3450786</v>
      </c>
      <c r="E895" s="2">
        <v>0.309624941193</v>
      </c>
      <c r="F895">
        <f>IFERROR(__xludf.DUMMYFUNCTION("FILTER('WholeNMJData-CalcPT-Thresholds'!D:D,'WholeNMJData-CalcPT-Thresholds'!B:B=A895)"),1454.43925)</f>
        <v>1454.43925</v>
      </c>
      <c r="G895">
        <f t="shared" si="1"/>
        <v>10.1711674</v>
      </c>
      <c r="H895">
        <f>IFERROR(__xludf.DUMMYFUNCTION("FILTER('WholeNMJData-CalcPT-Thresholds'!C:C,'WholeNMJData-CalcPT-Thresholds'!$B:$B=$A895)"),33.06667)</f>
        <v>33.06667</v>
      </c>
    </row>
    <row r="896">
      <c r="A896" s="3" t="s">
        <v>1080</v>
      </c>
      <c r="B896" s="3" t="s">
        <v>1076</v>
      </c>
      <c r="C896" s="2">
        <v>16.0</v>
      </c>
      <c r="D896" s="2">
        <v>12878.980175</v>
      </c>
      <c r="E896" s="2">
        <v>0.158074099994</v>
      </c>
      <c r="F896">
        <f>IFERROR(__xludf.DUMMYFUNCTION("FILTER('WholeNMJData-CalcPT-Thresholds'!D:D,'WholeNMJData-CalcPT-Thresholds'!B:B=A896)"),1454.43925)</f>
        <v>1454.43925</v>
      </c>
      <c r="G896">
        <f t="shared" si="1"/>
        <v>8.85494542</v>
      </c>
      <c r="H896">
        <f>IFERROR(__xludf.DUMMYFUNCTION("FILTER('WholeNMJData-CalcPT-Thresholds'!C:C,'WholeNMJData-CalcPT-Thresholds'!$B:$B=$A896)"),33.06667)</f>
        <v>33.06667</v>
      </c>
    </row>
    <row r="897">
      <c r="A897" s="3" t="s">
        <v>1080</v>
      </c>
      <c r="B897" s="3" t="s">
        <v>1076</v>
      </c>
      <c r="C897" s="2">
        <v>16.0</v>
      </c>
      <c r="D897" s="2">
        <v>14556.359</v>
      </c>
      <c r="E897" s="2">
        <v>0.206689976525</v>
      </c>
      <c r="F897">
        <f>IFERROR(__xludf.DUMMYFUNCTION("FILTER('WholeNMJData-CalcPT-Thresholds'!D:D,'WholeNMJData-CalcPT-Thresholds'!B:B=A897)"),1454.43925)</f>
        <v>1454.43925</v>
      </c>
      <c r="G897">
        <f t="shared" si="1"/>
        <v>10.00822757</v>
      </c>
      <c r="H897">
        <f>IFERROR(__xludf.DUMMYFUNCTION("FILTER('WholeNMJData-CalcPT-Thresholds'!C:C,'WholeNMJData-CalcPT-Thresholds'!$B:$B=$A897)"),33.06667)</f>
        <v>33.06667</v>
      </c>
    </row>
    <row r="898">
      <c r="A898" s="3" t="s">
        <v>1080</v>
      </c>
      <c r="B898" s="3" t="s">
        <v>1076</v>
      </c>
      <c r="C898" s="2">
        <v>32.0</v>
      </c>
      <c r="D898" s="2">
        <v>17533.5398875</v>
      </c>
      <c r="E898" s="2">
        <v>0.268752318712</v>
      </c>
      <c r="F898">
        <f>IFERROR(__xludf.DUMMYFUNCTION("FILTER('WholeNMJData-CalcPT-Thresholds'!D:D,'WholeNMJData-CalcPT-Thresholds'!B:B=A898)"),1454.43925)</f>
        <v>1454.43925</v>
      </c>
      <c r="G898">
        <f t="shared" si="1"/>
        <v>12.05518889</v>
      </c>
      <c r="H898">
        <f>IFERROR(__xludf.DUMMYFUNCTION("FILTER('WholeNMJData-CalcPT-Thresholds'!C:C,'WholeNMJData-CalcPT-Thresholds'!$B:$B=$A898)"),33.06667)</f>
        <v>33.06667</v>
      </c>
    </row>
    <row r="899">
      <c r="A899" s="3" t="s">
        <v>1080</v>
      </c>
      <c r="B899" s="3" t="s">
        <v>1076</v>
      </c>
      <c r="C899" s="2">
        <v>20.0</v>
      </c>
      <c r="D899" s="2">
        <v>13623.18488</v>
      </c>
      <c r="E899" s="2">
        <v>0.448536869596</v>
      </c>
      <c r="F899">
        <f>IFERROR(__xludf.DUMMYFUNCTION("FILTER('WholeNMJData-CalcPT-Thresholds'!D:D,'WholeNMJData-CalcPT-Thresholds'!B:B=A899)"),1454.43925)</f>
        <v>1454.43925</v>
      </c>
      <c r="G899">
        <f t="shared" si="1"/>
        <v>9.366623515</v>
      </c>
      <c r="H899">
        <f>IFERROR(__xludf.DUMMYFUNCTION("FILTER('WholeNMJData-CalcPT-Thresholds'!C:C,'WholeNMJData-CalcPT-Thresholds'!$B:$B=$A899)"),33.06667)</f>
        <v>33.06667</v>
      </c>
    </row>
    <row r="900">
      <c r="A900" s="3" t="s">
        <v>1080</v>
      </c>
      <c r="B900" s="3" t="s">
        <v>1076</v>
      </c>
      <c r="C900" s="2">
        <v>40.0</v>
      </c>
      <c r="D900" s="2">
        <v>17122.28331</v>
      </c>
      <c r="E900" s="2">
        <v>0.649660153299</v>
      </c>
      <c r="F900">
        <f>IFERROR(__xludf.DUMMYFUNCTION("FILTER('WholeNMJData-CalcPT-Thresholds'!D:D,'WholeNMJData-CalcPT-Thresholds'!B:B=A900)"),1454.43925)</f>
        <v>1454.43925</v>
      </c>
      <c r="G900">
        <f t="shared" si="1"/>
        <v>11.77242935</v>
      </c>
      <c r="H900">
        <f>IFERROR(__xludf.DUMMYFUNCTION("FILTER('WholeNMJData-CalcPT-Thresholds'!C:C,'WholeNMJData-CalcPT-Thresholds'!$B:$B=$A900)"),33.06667)</f>
        <v>33.06667</v>
      </c>
    </row>
    <row r="901">
      <c r="A901" s="3" t="s">
        <v>1080</v>
      </c>
      <c r="B901" s="3" t="s">
        <v>1076</v>
      </c>
      <c r="C901" s="2">
        <v>68.0</v>
      </c>
      <c r="D901" s="2">
        <v>23805.2278353</v>
      </c>
      <c r="E901" s="2">
        <v>1.21402818742</v>
      </c>
      <c r="F901">
        <f>IFERROR(__xludf.DUMMYFUNCTION("FILTER('WholeNMJData-CalcPT-Thresholds'!D:D,'WholeNMJData-CalcPT-Thresholds'!B:B=A901)"),1454.43925)</f>
        <v>1454.43925</v>
      </c>
      <c r="G901">
        <f t="shared" si="1"/>
        <v>16.3672892</v>
      </c>
      <c r="H901">
        <f>IFERROR(__xludf.DUMMYFUNCTION("FILTER('WholeNMJData-CalcPT-Thresholds'!C:C,'WholeNMJData-CalcPT-Thresholds'!$B:$B=$A901)"),33.06667)</f>
        <v>33.06667</v>
      </c>
    </row>
    <row r="902">
      <c r="A902" s="3" t="s">
        <v>1080</v>
      </c>
      <c r="B902" s="3" t="s">
        <v>1076</v>
      </c>
      <c r="C902" s="2">
        <v>24.0</v>
      </c>
      <c r="D902" s="2">
        <v>16119.9559333</v>
      </c>
      <c r="E902" s="2">
        <v>0.332334165314</v>
      </c>
      <c r="F902">
        <f>IFERROR(__xludf.DUMMYFUNCTION("FILTER('WholeNMJData-CalcPT-Thresholds'!D:D,'WholeNMJData-CalcPT-Thresholds'!B:B=A902)"),1454.43925)</f>
        <v>1454.43925</v>
      </c>
      <c r="G902">
        <f t="shared" si="1"/>
        <v>11.08327896</v>
      </c>
      <c r="H902">
        <f>IFERROR(__xludf.DUMMYFUNCTION("FILTER('WholeNMJData-CalcPT-Thresholds'!C:C,'WholeNMJData-CalcPT-Thresholds'!$B:$B=$A902)"),33.06667)</f>
        <v>33.06667</v>
      </c>
    </row>
    <row r="903">
      <c r="A903" s="3" t="s">
        <v>1080</v>
      </c>
      <c r="B903" s="3" t="s">
        <v>1076</v>
      </c>
      <c r="C903" s="2">
        <v>16.0</v>
      </c>
      <c r="D903" s="2">
        <v>14660.68855</v>
      </c>
      <c r="E903" s="2">
        <v>0.193412225512</v>
      </c>
      <c r="F903">
        <f>IFERROR(__xludf.DUMMYFUNCTION("FILTER('WholeNMJData-CalcPT-Thresholds'!D:D,'WholeNMJData-CalcPT-Thresholds'!B:B=A903)"),1454.43925)</f>
        <v>1454.43925</v>
      </c>
      <c r="G903">
        <f t="shared" si="1"/>
        <v>10.07995937</v>
      </c>
      <c r="H903">
        <f>IFERROR(__xludf.DUMMYFUNCTION("FILTER('WholeNMJData-CalcPT-Thresholds'!C:C,'WholeNMJData-CalcPT-Thresholds'!$B:$B=$A903)"),33.06667)</f>
        <v>33.06667</v>
      </c>
    </row>
    <row r="904">
      <c r="A904" s="3" t="s">
        <v>1080</v>
      </c>
      <c r="B904" s="3" t="s">
        <v>1076</v>
      </c>
      <c r="C904" s="2">
        <v>104.0</v>
      </c>
      <c r="D904" s="2">
        <v>26321.0963269</v>
      </c>
      <c r="E904" s="2">
        <v>1.13463428457</v>
      </c>
      <c r="F904">
        <f>IFERROR(__xludf.DUMMYFUNCTION("FILTER('WholeNMJData-CalcPT-Thresholds'!D:D,'WholeNMJData-CalcPT-Thresholds'!B:B=A904)"),1454.43925)</f>
        <v>1454.43925</v>
      </c>
      <c r="G904">
        <f t="shared" si="1"/>
        <v>18.09707509</v>
      </c>
      <c r="H904">
        <f>IFERROR(__xludf.DUMMYFUNCTION("FILTER('WholeNMJData-CalcPT-Thresholds'!C:C,'WholeNMJData-CalcPT-Thresholds'!$B:$B=$A904)"),33.06667)</f>
        <v>33.06667</v>
      </c>
    </row>
    <row r="905">
      <c r="A905" s="3" t="s">
        <v>1080</v>
      </c>
      <c r="B905" s="3" t="s">
        <v>1076</v>
      </c>
      <c r="C905" s="2">
        <v>56.0</v>
      </c>
      <c r="D905" s="2">
        <v>16913.74195</v>
      </c>
      <c r="E905" s="2">
        <v>0.684879238092</v>
      </c>
      <c r="F905">
        <f>IFERROR(__xludf.DUMMYFUNCTION("FILTER('WholeNMJData-CalcPT-Thresholds'!D:D,'WholeNMJData-CalcPT-Thresholds'!B:B=A905)"),1454.43925)</f>
        <v>1454.43925</v>
      </c>
      <c r="G905">
        <f t="shared" si="1"/>
        <v>11.62904669</v>
      </c>
      <c r="H905">
        <f>IFERROR(__xludf.DUMMYFUNCTION("FILTER('WholeNMJData-CalcPT-Thresholds'!C:C,'WholeNMJData-CalcPT-Thresholds'!$B:$B=$A905)"),33.06667)</f>
        <v>33.06667</v>
      </c>
    </row>
    <row r="906">
      <c r="A906" s="3" t="s">
        <v>1080</v>
      </c>
      <c r="B906" s="3" t="s">
        <v>1076</v>
      </c>
      <c r="C906" s="2">
        <v>20.0</v>
      </c>
      <c r="D906" s="2">
        <v>17599.74674</v>
      </c>
      <c r="E906" s="2">
        <v>0.222647351572</v>
      </c>
      <c r="F906">
        <f>IFERROR(__xludf.DUMMYFUNCTION("FILTER('WholeNMJData-CalcPT-Thresholds'!D:D,'WholeNMJData-CalcPT-Thresholds'!B:B=A906)"),1454.43925)</f>
        <v>1454.43925</v>
      </c>
      <c r="G906">
        <f t="shared" si="1"/>
        <v>12.10070942</v>
      </c>
      <c r="H906">
        <f>IFERROR(__xludf.DUMMYFUNCTION("FILTER('WholeNMJData-CalcPT-Thresholds'!C:C,'WholeNMJData-CalcPT-Thresholds'!$B:$B=$A906)"),33.06667)</f>
        <v>33.06667</v>
      </c>
    </row>
    <row r="907">
      <c r="A907" s="3" t="s">
        <v>1080</v>
      </c>
      <c r="B907" s="3" t="s">
        <v>1076</v>
      </c>
      <c r="C907" s="2">
        <v>44.0</v>
      </c>
      <c r="D907" s="2">
        <v>19304.1558364</v>
      </c>
      <c r="E907" s="2">
        <v>0.516839150314</v>
      </c>
      <c r="F907">
        <f>IFERROR(__xludf.DUMMYFUNCTION("FILTER('WholeNMJData-CalcPT-Thresholds'!D:D,'WholeNMJData-CalcPT-Thresholds'!B:B=A907)"),1454.43925)</f>
        <v>1454.43925</v>
      </c>
      <c r="G907">
        <f t="shared" si="1"/>
        <v>13.27257624</v>
      </c>
      <c r="H907">
        <f>IFERROR(__xludf.DUMMYFUNCTION("FILTER('WholeNMJData-CalcPT-Thresholds'!C:C,'WholeNMJData-CalcPT-Thresholds'!$B:$B=$A907)"),33.06667)</f>
        <v>33.06667</v>
      </c>
    </row>
    <row r="908">
      <c r="A908" s="3" t="s">
        <v>1080</v>
      </c>
      <c r="B908" s="3" t="s">
        <v>1076</v>
      </c>
      <c r="C908" s="2">
        <v>16.0</v>
      </c>
      <c r="D908" s="2">
        <v>15627.44405</v>
      </c>
      <c r="E908" s="2">
        <v>0.138075925474</v>
      </c>
      <c r="F908">
        <f>IFERROR(__xludf.DUMMYFUNCTION("FILTER('WholeNMJData-CalcPT-Thresholds'!D:D,'WholeNMJData-CalcPT-Thresholds'!B:B=A908)"),1454.43925)</f>
        <v>1454.43925</v>
      </c>
      <c r="G908">
        <f t="shared" si="1"/>
        <v>10.74465231</v>
      </c>
      <c r="H908">
        <f>IFERROR(__xludf.DUMMYFUNCTION("FILTER('WholeNMJData-CalcPT-Thresholds'!C:C,'WholeNMJData-CalcPT-Thresholds'!$B:$B=$A908)"),33.06667)</f>
        <v>33.06667</v>
      </c>
    </row>
    <row r="909">
      <c r="A909" s="3" t="s">
        <v>1080</v>
      </c>
      <c r="B909" s="3" t="s">
        <v>1076</v>
      </c>
      <c r="C909" s="2">
        <v>16.0</v>
      </c>
      <c r="D909" s="2">
        <v>16623.361325</v>
      </c>
      <c r="E909" s="2">
        <v>0.398156117202</v>
      </c>
      <c r="F909">
        <f>IFERROR(__xludf.DUMMYFUNCTION("FILTER('WholeNMJData-CalcPT-Thresholds'!D:D,'WholeNMJData-CalcPT-Thresholds'!B:B=A909)"),1454.43925)</f>
        <v>1454.43925</v>
      </c>
      <c r="G909">
        <f t="shared" si="1"/>
        <v>11.42939544</v>
      </c>
      <c r="H909">
        <f>IFERROR(__xludf.DUMMYFUNCTION("FILTER('WholeNMJData-CalcPT-Thresholds'!C:C,'WholeNMJData-CalcPT-Thresholds'!$B:$B=$A909)"),33.06667)</f>
        <v>33.06667</v>
      </c>
    </row>
    <row r="910">
      <c r="A910" s="3" t="s">
        <v>1080</v>
      </c>
      <c r="B910" s="3" t="s">
        <v>1076</v>
      </c>
      <c r="C910" s="2">
        <v>20.0</v>
      </c>
      <c r="D910" s="2">
        <v>12521.12796</v>
      </c>
      <c r="E910" s="2">
        <v>0.413760958002</v>
      </c>
      <c r="F910">
        <f>IFERROR(__xludf.DUMMYFUNCTION("FILTER('WholeNMJData-CalcPT-Thresholds'!D:D,'WholeNMJData-CalcPT-Thresholds'!B:B=A910)"),1454.43925)</f>
        <v>1454.43925</v>
      </c>
      <c r="G910">
        <f t="shared" si="1"/>
        <v>8.608904057</v>
      </c>
      <c r="H910">
        <f>IFERROR(__xludf.DUMMYFUNCTION("FILTER('WholeNMJData-CalcPT-Thresholds'!C:C,'WholeNMJData-CalcPT-Thresholds'!$B:$B=$A910)"),33.06667)</f>
        <v>33.06667</v>
      </c>
    </row>
    <row r="911">
      <c r="A911" s="3" t="s">
        <v>1080</v>
      </c>
      <c r="B911" s="3" t="s">
        <v>1076</v>
      </c>
      <c r="C911" s="2">
        <v>16.0</v>
      </c>
      <c r="D911" s="2">
        <v>13424.559525</v>
      </c>
      <c r="E911" s="2">
        <v>0.229093937441</v>
      </c>
      <c r="F911">
        <f>IFERROR(__xludf.DUMMYFUNCTION("FILTER('WholeNMJData-CalcPT-Thresholds'!D:D,'WholeNMJData-CalcPT-Thresholds'!B:B=A911)"),1454.43925)</f>
        <v>1454.43925</v>
      </c>
      <c r="G911">
        <f t="shared" si="1"/>
        <v>9.230058612</v>
      </c>
      <c r="H911">
        <f>IFERROR(__xludf.DUMMYFUNCTION("FILTER('WholeNMJData-CalcPT-Thresholds'!C:C,'WholeNMJData-CalcPT-Thresholds'!$B:$B=$A911)"),33.06667)</f>
        <v>33.06667</v>
      </c>
    </row>
    <row r="912">
      <c r="A912" s="3" t="s">
        <v>1080</v>
      </c>
      <c r="B912" s="3" t="s">
        <v>1076</v>
      </c>
      <c r="C912" s="2">
        <v>72.0</v>
      </c>
      <c r="D912" s="2">
        <v>15309.1316</v>
      </c>
      <c r="E912" s="2">
        <v>0.466494899031</v>
      </c>
      <c r="F912">
        <f>IFERROR(__xludf.DUMMYFUNCTION("FILTER('WholeNMJData-CalcPT-Thresholds'!D:D,'WholeNMJData-CalcPT-Thresholds'!B:B=A912)"),1454.43925)</f>
        <v>1454.43925</v>
      </c>
      <c r="G912">
        <f t="shared" si="1"/>
        <v>10.52579652</v>
      </c>
      <c r="H912">
        <f>IFERROR(__xludf.DUMMYFUNCTION("FILTER('WholeNMJData-CalcPT-Thresholds'!C:C,'WholeNMJData-CalcPT-Thresholds'!$B:$B=$A912)"),33.06667)</f>
        <v>33.06667</v>
      </c>
    </row>
    <row r="913">
      <c r="A913" s="3" t="s">
        <v>1080</v>
      </c>
      <c r="B913" s="3" t="s">
        <v>1076</v>
      </c>
      <c r="C913" s="2">
        <v>68.0</v>
      </c>
      <c r="D913" s="2">
        <v>19517.4484412</v>
      </c>
      <c r="E913" s="2">
        <v>1.17096902133</v>
      </c>
      <c r="F913">
        <f>IFERROR(__xludf.DUMMYFUNCTION("FILTER('WholeNMJData-CalcPT-Thresholds'!D:D,'WholeNMJData-CalcPT-Thresholds'!B:B=A913)"),1454.43925)</f>
        <v>1454.43925</v>
      </c>
      <c r="G913">
        <f t="shared" si="1"/>
        <v>13.41922562</v>
      </c>
      <c r="H913">
        <f>IFERROR(__xludf.DUMMYFUNCTION("FILTER('WholeNMJData-CalcPT-Thresholds'!C:C,'WholeNMJData-CalcPT-Thresholds'!$B:$B=$A913)"),33.06667)</f>
        <v>33.06667</v>
      </c>
    </row>
    <row r="914">
      <c r="A914" s="3" t="s">
        <v>1080</v>
      </c>
      <c r="B914" s="3" t="s">
        <v>1076</v>
      </c>
      <c r="C914" s="2">
        <v>76.0</v>
      </c>
      <c r="D914" s="2">
        <v>17282.0056105</v>
      </c>
      <c r="E914" s="2">
        <v>0.816093352696</v>
      </c>
      <c r="F914">
        <f>IFERROR(__xludf.DUMMYFUNCTION("FILTER('WholeNMJData-CalcPT-Thresholds'!D:D,'WholeNMJData-CalcPT-Thresholds'!B:B=A914)"),1454.43925)</f>
        <v>1454.43925</v>
      </c>
      <c r="G914">
        <f t="shared" si="1"/>
        <v>11.88224645</v>
      </c>
      <c r="H914">
        <f>IFERROR(__xludf.DUMMYFUNCTION("FILTER('WholeNMJData-CalcPT-Thresholds'!C:C,'WholeNMJData-CalcPT-Thresholds'!$B:$B=$A914)"),33.06667)</f>
        <v>33.06667</v>
      </c>
    </row>
    <row r="915">
      <c r="A915" s="3" t="s">
        <v>1080</v>
      </c>
      <c r="B915" s="3" t="s">
        <v>1076</v>
      </c>
      <c r="C915" s="2">
        <v>88.0</v>
      </c>
      <c r="D915" s="2">
        <v>15826.5033727</v>
      </c>
      <c r="E915" s="2">
        <v>0.670307575221</v>
      </c>
      <c r="F915">
        <f>IFERROR(__xludf.DUMMYFUNCTION("FILTER('WholeNMJData-CalcPT-Thresholds'!D:D,'WholeNMJData-CalcPT-Thresholds'!B:B=A915)"),1454.43925)</f>
        <v>1454.43925</v>
      </c>
      <c r="G915">
        <f t="shared" si="1"/>
        <v>10.88151559</v>
      </c>
      <c r="H915">
        <f>IFERROR(__xludf.DUMMYFUNCTION("FILTER('WholeNMJData-CalcPT-Thresholds'!C:C,'WholeNMJData-CalcPT-Thresholds'!$B:$B=$A915)"),33.06667)</f>
        <v>33.06667</v>
      </c>
    </row>
    <row r="916">
      <c r="A916" s="3" t="s">
        <v>1080</v>
      </c>
      <c r="B916" s="3" t="s">
        <v>1076</v>
      </c>
      <c r="C916" s="2">
        <v>324.0</v>
      </c>
      <c r="D916" s="2">
        <v>23362.465663</v>
      </c>
      <c r="E916" s="2">
        <v>1.42866275681</v>
      </c>
      <c r="F916">
        <f>IFERROR(__xludf.DUMMYFUNCTION("FILTER('WholeNMJData-CalcPT-Thresholds'!D:D,'WholeNMJData-CalcPT-Thresholds'!B:B=A916)"),1454.43925)</f>
        <v>1454.43925</v>
      </c>
      <c r="G916">
        <f t="shared" si="1"/>
        <v>16.06286798</v>
      </c>
      <c r="H916">
        <f>IFERROR(__xludf.DUMMYFUNCTION("FILTER('WholeNMJData-CalcPT-Thresholds'!C:C,'WholeNMJData-CalcPT-Thresholds'!$B:$B=$A916)"),33.06667)</f>
        <v>33.06667</v>
      </c>
    </row>
    <row r="917">
      <c r="A917" s="3" t="s">
        <v>1081</v>
      </c>
      <c r="B917" s="3" t="s">
        <v>1076</v>
      </c>
      <c r="C917" s="2">
        <v>28.0</v>
      </c>
      <c r="D917" s="2">
        <v>5293.36062857</v>
      </c>
      <c r="E917" s="2">
        <v>0.143723950319</v>
      </c>
      <c r="F917">
        <f>IFERROR(__xludf.DUMMYFUNCTION("FILTER('WholeNMJData-CalcPT-Thresholds'!D:D,'WholeNMJData-CalcPT-Thresholds'!B:B=A917)"),485.63518)</f>
        <v>485.63518</v>
      </c>
      <c r="G917">
        <f t="shared" si="1"/>
        <v>10.89987062</v>
      </c>
      <c r="H917">
        <f>IFERROR(__xludf.DUMMYFUNCTION("FILTER('WholeNMJData-CalcPT-Thresholds'!C:C,'WholeNMJData-CalcPT-Thresholds'!$B:$B=$A917)"),34.25778)</f>
        <v>34.25778</v>
      </c>
    </row>
    <row r="918">
      <c r="A918" s="3" t="s">
        <v>1081</v>
      </c>
      <c r="B918" s="3" t="s">
        <v>1076</v>
      </c>
      <c r="C918" s="2">
        <v>104.0</v>
      </c>
      <c r="D918" s="2">
        <v>6908.47052308</v>
      </c>
      <c r="E918" s="2">
        <v>0.684771308526</v>
      </c>
      <c r="F918">
        <f>IFERROR(__xludf.DUMMYFUNCTION("FILTER('WholeNMJData-CalcPT-Thresholds'!D:D,'WholeNMJData-CalcPT-Thresholds'!B:B=A918)"),485.63518)</f>
        <v>485.63518</v>
      </c>
      <c r="G918">
        <f t="shared" si="1"/>
        <v>14.22563852</v>
      </c>
      <c r="H918">
        <f>IFERROR(__xludf.DUMMYFUNCTION("FILTER('WholeNMJData-CalcPT-Thresholds'!C:C,'WholeNMJData-CalcPT-Thresholds'!$B:$B=$A918)"),34.25778)</f>
        <v>34.25778</v>
      </c>
    </row>
    <row r="919">
      <c r="A919" s="3" t="s">
        <v>1081</v>
      </c>
      <c r="B919" s="3" t="s">
        <v>1076</v>
      </c>
      <c r="C919" s="2">
        <v>28.0</v>
      </c>
      <c r="D919" s="2">
        <v>4945.78177143</v>
      </c>
      <c r="E919" s="2">
        <v>0.482263312502</v>
      </c>
      <c r="F919">
        <f>IFERROR(__xludf.DUMMYFUNCTION("FILTER('WholeNMJData-CalcPT-Thresholds'!D:D,'WholeNMJData-CalcPT-Thresholds'!B:B=A919)"),485.63518)</f>
        <v>485.63518</v>
      </c>
      <c r="G919">
        <f t="shared" si="1"/>
        <v>10.18415052</v>
      </c>
      <c r="H919">
        <f>IFERROR(__xludf.DUMMYFUNCTION("FILTER('WholeNMJData-CalcPT-Thresholds'!C:C,'WholeNMJData-CalcPT-Thresholds'!$B:$B=$A919)"),34.25778)</f>
        <v>34.25778</v>
      </c>
    </row>
    <row r="920">
      <c r="A920" s="3" t="s">
        <v>1081</v>
      </c>
      <c r="B920" s="3" t="s">
        <v>1076</v>
      </c>
      <c r="C920" s="2">
        <v>172.0</v>
      </c>
      <c r="D920" s="2">
        <v>11069.6604163</v>
      </c>
      <c r="E920" s="2">
        <v>0.626284848793</v>
      </c>
      <c r="F920">
        <f>IFERROR(__xludf.DUMMYFUNCTION("FILTER('WholeNMJData-CalcPT-Thresholds'!D:D,'WholeNMJData-CalcPT-Thresholds'!B:B=A920)"),485.63518)</f>
        <v>485.63518</v>
      </c>
      <c r="G920">
        <f t="shared" si="1"/>
        <v>22.7941897</v>
      </c>
      <c r="H920">
        <f>IFERROR(__xludf.DUMMYFUNCTION("FILTER('WholeNMJData-CalcPT-Thresholds'!C:C,'WholeNMJData-CalcPT-Thresholds'!$B:$B=$A920)"),34.25778)</f>
        <v>34.25778</v>
      </c>
    </row>
    <row r="921">
      <c r="A921" s="3" t="s">
        <v>1081</v>
      </c>
      <c r="B921" s="3" t="s">
        <v>1076</v>
      </c>
      <c r="C921" s="2">
        <v>16.0</v>
      </c>
      <c r="D921" s="2">
        <v>5105.785425</v>
      </c>
      <c r="E921" s="2">
        <v>0.176423160204</v>
      </c>
      <c r="F921">
        <f>IFERROR(__xludf.DUMMYFUNCTION("FILTER('WholeNMJData-CalcPT-Thresholds'!D:D,'WholeNMJData-CalcPT-Thresholds'!B:B=A921)"),485.63518)</f>
        <v>485.63518</v>
      </c>
      <c r="G921">
        <f t="shared" si="1"/>
        <v>10.51362347</v>
      </c>
      <c r="H921">
        <f>IFERROR(__xludf.DUMMYFUNCTION("FILTER('WholeNMJData-CalcPT-Thresholds'!C:C,'WholeNMJData-CalcPT-Thresholds'!$B:$B=$A921)"),34.25778)</f>
        <v>34.25778</v>
      </c>
    </row>
    <row r="922">
      <c r="A922" s="3" t="s">
        <v>1081</v>
      </c>
      <c r="B922" s="3" t="s">
        <v>1076</v>
      </c>
      <c r="C922" s="2">
        <v>164.0</v>
      </c>
      <c r="D922" s="2">
        <v>9783.21166829</v>
      </c>
      <c r="E922" s="2">
        <v>1.39618240544</v>
      </c>
      <c r="F922">
        <f>IFERROR(__xludf.DUMMYFUNCTION("FILTER('WholeNMJData-CalcPT-Thresholds'!D:D,'WholeNMJData-CalcPT-Thresholds'!B:B=A922)"),485.63518)</f>
        <v>485.63518</v>
      </c>
      <c r="G922">
        <f t="shared" si="1"/>
        <v>20.14518732</v>
      </c>
      <c r="H922">
        <f>IFERROR(__xludf.DUMMYFUNCTION("FILTER('WholeNMJData-CalcPT-Thresholds'!C:C,'WholeNMJData-CalcPT-Thresholds'!$B:$B=$A922)"),34.25778)</f>
        <v>34.25778</v>
      </c>
    </row>
    <row r="923">
      <c r="A923" s="3" t="s">
        <v>1081</v>
      </c>
      <c r="B923" s="3" t="s">
        <v>1076</v>
      </c>
      <c r="C923" s="2">
        <v>24.0</v>
      </c>
      <c r="D923" s="2">
        <v>5330.12671667</v>
      </c>
      <c r="E923" s="2">
        <v>0.565458076367</v>
      </c>
      <c r="F923">
        <f>IFERROR(__xludf.DUMMYFUNCTION("FILTER('WholeNMJData-CalcPT-Thresholds'!D:D,'WholeNMJData-CalcPT-Thresholds'!B:B=A923)"),485.63518)</f>
        <v>485.63518</v>
      </c>
      <c r="G923">
        <f t="shared" si="1"/>
        <v>10.97557783</v>
      </c>
      <c r="H923">
        <f>IFERROR(__xludf.DUMMYFUNCTION("FILTER('WholeNMJData-CalcPT-Thresholds'!C:C,'WholeNMJData-CalcPT-Thresholds'!$B:$B=$A923)"),34.25778)</f>
        <v>34.25778</v>
      </c>
    </row>
    <row r="924">
      <c r="A924" s="3" t="s">
        <v>1081</v>
      </c>
      <c r="B924" s="3" t="s">
        <v>1076</v>
      </c>
      <c r="C924" s="2">
        <v>24.0</v>
      </c>
      <c r="D924" s="2">
        <v>5100.42915</v>
      </c>
      <c r="E924" s="2">
        <v>0.324791297219</v>
      </c>
      <c r="F924">
        <f>IFERROR(__xludf.DUMMYFUNCTION("FILTER('WholeNMJData-CalcPT-Thresholds'!D:D,'WholeNMJData-CalcPT-Thresholds'!B:B=A924)"),485.63518)</f>
        <v>485.63518</v>
      </c>
      <c r="G924">
        <f t="shared" si="1"/>
        <v>10.50259405</v>
      </c>
      <c r="H924">
        <f>IFERROR(__xludf.DUMMYFUNCTION("FILTER('WholeNMJData-CalcPT-Thresholds'!C:C,'WholeNMJData-CalcPT-Thresholds'!$B:$B=$A924)"),34.25778)</f>
        <v>34.25778</v>
      </c>
    </row>
    <row r="925">
      <c r="A925" s="3" t="s">
        <v>1081</v>
      </c>
      <c r="B925" s="3" t="s">
        <v>1076</v>
      </c>
      <c r="C925" s="2">
        <v>56.0</v>
      </c>
      <c r="D925" s="2">
        <v>5342.7129</v>
      </c>
      <c r="E925" s="2">
        <v>1.03729507906</v>
      </c>
      <c r="F925">
        <f>IFERROR(__xludf.DUMMYFUNCTION("FILTER('WholeNMJData-CalcPT-Thresholds'!D:D,'WholeNMJData-CalcPT-Thresholds'!B:B=A925)"),485.63518)</f>
        <v>485.63518</v>
      </c>
      <c r="G925">
        <f t="shared" si="1"/>
        <v>11.00149478</v>
      </c>
      <c r="H925">
        <f>IFERROR(__xludf.DUMMYFUNCTION("FILTER('WholeNMJData-CalcPT-Thresholds'!C:C,'WholeNMJData-CalcPT-Thresholds'!$B:$B=$A925)"),34.25778)</f>
        <v>34.25778</v>
      </c>
    </row>
    <row r="926">
      <c r="A926" s="3" t="s">
        <v>1081</v>
      </c>
      <c r="B926" s="3" t="s">
        <v>1076</v>
      </c>
      <c r="C926" s="2">
        <v>16.0</v>
      </c>
      <c r="D926" s="2">
        <v>5253.99135</v>
      </c>
      <c r="E926" s="2">
        <v>0.302045187037</v>
      </c>
      <c r="F926">
        <f>IFERROR(__xludf.DUMMYFUNCTION("FILTER('WholeNMJData-CalcPT-Thresholds'!D:D,'WholeNMJData-CalcPT-Thresholds'!B:B=A926)"),485.63518)</f>
        <v>485.63518</v>
      </c>
      <c r="G926">
        <f t="shared" si="1"/>
        <v>10.81880302</v>
      </c>
      <c r="H926">
        <f>IFERROR(__xludf.DUMMYFUNCTION("FILTER('WholeNMJData-CalcPT-Thresholds'!C:C,'WholeNMJData-CalcPT-Thresholds'!$B:$B=$A926)"),34.25778)</f>
        <v>34.25778</v>
      </c>
    </row>
    <row r="927">
      <c r="A927" s="3" t="s">
        <v>1081</v>
      </c>
      <c r="B927" s="3" t="s">
        <v>1076</v>
      </c>
      <c r="C927" s="2">
        <v>32.0</v>
      </c>
      <c r="D927" s="2">
        <v>5619.644425</v>
      </c>
      <c r="E927" s="2">
        <v>0.583273042226</v>
      </c>
      <c r="F927">
        <f>IFERROR(__xludf.DUMMYFUNCTION("FILTER('WholeNMJData-CalcPT-Thresholds'!D:D,'WholeNMJData-CalcPT-Thresholds'!B:B=A927)"),485.63518)</f>
        <v>485.63518</v>
      </c>
      <c r="G927">
        <f t="shared" si="1"/>
        <v>11.5717408</v>
      </c>
      <c r="H927">
        <f>IFERROR(__xludf.DUMMYFUNCTION("FILTER('WholeNMJData-CalcPT-Thresholds'!C:C,'WholeNMJData-CalcPT-Thresholds'!$B:$B=$A927)"),34.25778)</f>
        <v>34.25778</v>
      </c>
    </row>
    <row r="928">
      <c r="A928" s="3" t="s">
        <v>1081</v>
      </c>
      <c r="B928" s="3" t="s">
        <v>1076</v>
      </c>
      <c r="C928" s="2">
        <v>52.0</v>
      </c>
      <c r="D928" s="2">
        <v>6049.5672</v>
      </c>
      <c r="E928" s="2">
        <v>0.690118658406</v>
      </c>
      <c r="F928">
        <f>IFERROR(__xludf.DUMMYFUNCTION("FILTER('WholeNMJData-CalcPT-Thresholds'!D:D,'WholeNMJData-CalcPT-Thresholds'!B:B=A928)"),485.63518)</f>
        <v>485.63518</v>
      </c>
      <c r="G928">
        <f t="shared" si="1"/>
        <v>12.4570201</v>
      </c>
      <c r="H928">
        <f>IFERROR(__xludf.DUMMYFUNCTION("FILTER('WholeNMJData-CalcPT-Thresholds'!C:C,'WholeNMJData-CalcPT-Thresholds'!$B:$B=$A928)"),34.25778)</f>
        <v>34.25778</v>
      </c>
    </row>
    <row r="929">
      <c r="A929" s="3" t="s">
        <v>1081</v>
      </c>
      <c r="B929" s="3" t="s">
        <v>1076</v>
      </c>
      <c r="C929" s="2">
        <v>36.0</v>
      </c>
      <c r="D929" s="2">
        <v>5512.19458889</v>
      </c>
      <c r="E929" s="2">
        <v>0.757803817089</v>
      </c>
      <c r="F929">
        <f>IFERROR(__xludf.DUMMYFUNCTION("FILTER('WholeNMJData-CalcPT-Thresholds'!D:D,'WholeNMJData-CalcPT-Thresholds'!B:B=A929)"),485.63518)</f>
        <v>485.63518</v>
      </c>
      <c r="G929">
        <f t="shared" si="1"/>
        <v>11.35048451</v>
      </c>
      <c r="H929">
        <f>IFERROR(__xludf.DUMMYFUNCTION("FILTER('WholeNMJData-CalcPT-Thresholds'!C:C,'WholeNMJData-CalcPT-Thresholds'!$B:$B=$A929)"),34.25778)</f>
        <v>34.25778</v>
      </c>
    </row>
    <row r="930">
      <c r="A930" s="3" t="s">
        <v>1081</v>
      </c>
      <c r="B930" s="3" t="s">
        <v>1076</v>
      </c>
      <c r="C930" s="2">
        <v>332.0</v>
      </c>
      <c r="D930" s="2">
        <v>7289.55644458</v>
      </c>
      <c r="E930" s="2">
        <v>1.16500864827</v>
      </c>
      <c r="F930">
        <f>IFERROR(__xludf.DUMMYFUNCTION("FILTER('WholeNMJData-CalcPT-Thresholds'!D:D,'WholeNMJData-CalcPT-Thresholds'!B:B=A930)"),485.63518)</f>
        <v>485.63518</v>
      </c>
      <c r="G930">
        <f t="shared" si="1"/>
        <v>15.01035498</v>
      </c>
      <c r="H930">
        <f>IFERROR(__xludf.DUMMYFUNCTION("FILTER('WholeNMJData-CalcPT-Thresholds'!C:C,'WholeNMJData-CalcPT-Thresholds'!$B:$B=$A930)"),34.25778)</f>
        <v>34.25778</v>
      </c>
    </row>
    <row r="931">
      <c r="A931" s="3" t="s">
        <v>1081</v>
      </c>
      <c r="B931" s="3" t="s">
        <v>1076</v>
      </c>
      <c r="C931" s="2">
        <v>28.0</v>
      </c>
      <c r="D931" s="2">
        <v>5594.86081429</v>
      </c>
      <c r="E931" s="2">
        <v>0.567689993626</v>
      </c>
      <c r="F931">
        <f>IFERROR(__xludf.DUMMYFUNCTION("FILTER('WholeNMJData-CalcPT-Thresholds'!D:D,'WholeNMJData-CalcPT-Thresholds'!B:B=A931)"),485.63518)</f>
        <v>485.63518</v>
      </c>
      <c r="G931">
        <f t="shared" si="1"/>
        <v>11.5207074</v>
      </c>
      <c r="H931">
        <f>IFERROR(__xludf.DUMMYFUNCTION("FILTER('WholeNMJData-CalcPT-Thresholds'!C:C,'WholeNMJData-CalcPT-Thresholds'!$B:$B=$A931)"),34.25778)</f>
        <v>34.25778</v>
      </c>
    </row>
    <row r="932">
      <c r="A932" s="3" t="s">
        <v>1081</v>
      </c>
      <c r="B932" s="3" t="s">
        <v>1076</v>
      </c>
      <c r="C932" s="2">
        <v>16.0</v>
      </c>
      <c r="D932" s="2">
        <v>4973.726825</v>
      </c>
      <c r="E932" s="2">
        <v>0.441577026097</v>
      </c>
      <c r="F932">
        <f>IFERROR(__xludf.DUMMYFUNCTION("FILTER('WholeNMJData-CalcPT-Thresholds'!D:D,'WholeNMJData-CalcPT-Thresholds'!B:B=A932)"),485.63518)</f>
        <v>485.63518</v>
      </c>
      <c r="G932">
        <f t="shared" si="1"/>
        <v>10.24169383</v>
      </c>
      <c r="H932">
        <f>IFERROR(__xludf.DUMMYFUNCTION("FILTER('WholeNMJData-CalcPT-Thresholds'!C:C,'WholeNMJData-CalcPT-Thresholds'!$B:$B=$A932)"),34.25778)</f>
        <v>34.25778</v>
      </c>
    </row>
    <row r="933">
      <c r="A933" s="3" t="s">
        <v>1081</v>
      </c>
      <c r="B933" s="3" t="s">
        <v>1076</v>
      </c>
      <c r="C933" s="2">
        <v>44.0</v>
      </c>
      <c r="D933" s="2">
        <v>5916.79842727</v>
      </c>
      <c r="E933" s="2">
        <v>0.64070864448</v>
      </c>
      <c r="F933">
        <f>IFERROR(__xludf.DUMMYFUNCTION("FILTER('WholeNMJData-CalcPT-Thresholds'!D:D,'WholeNMJData-CalcPT-Thresholds'!B:B=A933)"),485.63518)</f>
        <v>485.63518</v>
      </c>
      <c r="G933">
        <f t="shared" si="1"/>
        <v>12.1836281</v>
      </c>
      <c r="H933">
        <f>IFERROR(__xludf.DUMMYFUNCTION("FILTER('WholeNMJData-CalcPT-Thresholds'!C:C,'WholeNMJData-CalcPT-Thresholds'!$B:$B=$A933)"),34.25778)</f>
        <v>34.25778</v>
      </c>
    </row>
    <row r="934">
      <c r="A934" s="3" t="s">
        <v>1081</v>
      </c>
      <c r="B934" s="3" t="s">
        <v>1076</v>
      </c>
      <c r="C934" s="2">
        <v>16.0</v>
      </c>
      <c r="D934" s="2">
        <v>3745.63005</v>
      </c>
      <c r="E934" s="2">
        <v>0.277434259692</v>
      </c>
      <c r="F934">
        <f>IFERROR(__xludf.DUMMYFUNCTION("FILTER('WholeNMJData-CalcPT-Thresholds'!D:D,'WholeNMJData-CalcPT-Thresholds'!B:B=A934)"),485.63518)</f>
        <v>485.63518</v>
      </c>
      <c r="G934">
        <f t="shared" si="1"/>
        <v>7.71284743</v>
      </c>
      <c r="H934">
        <f>IFERROR(__xludf.DUMMYFUNCTION("FILTER('WholeNMJData-CalcPT-Thresholds'!C:C,'WholeNMJData-CalcPT-Thresholds'!$B:$B=$A934)"),34.25778)</f>
        <v>34.25778</v>
      </c>
    </row>
    <row r="935">
      <c r="A935" s="3" t="s">
        <v>1081</v>
      </c>
      <c r="B935" s="3" t="s">
        <v>1076</v>
      </c>
      <c r="C935" s="2">
        <v>20.0</v>
      </c>
      <c r="D935" s="2">
        <v>5286.97502</v>
      </c>
      <c r="E935" s="2">
        <v>0.382738748026</v>
      </c>
      <c r="F935">
        <f>IFERROR(__xludf.DUMMYFUNCTION("FILTER('WholeNMJData-CalcPT-Thresholds'!D:D,'WholeNMJData-CalcPT-Thresholds'!B:B=A935)"),485.63518)</f>
        <v>485.63518</v>
      </c>
      <c r="G935">
        <f t="shared" si="1"/>
        <v>10.88672163</v>
      </c>
      <c r="H935">
        <f>IFERROR(__xludf.DUMMYFUNCTION("FILTER('WholeNMJData-CalcPT-Thresholds'!C:C,'WholeNMJData-CalcPT-Thresholds'!$B:$B=$A935)"),34.25778)</f>
        <v>34.25778</v>
      </c>
    </row>
    <row r="936">
      <c r="A936" s="3" t="s">
        <v>1081</v>
      </c>
      <c r="B936" s="3" t="s">
        <v>1076</v>
      </c>
      <c r="C936" s="2">
        <v>16.0</v>
      </c>
      <c r="D936" s="2">
        <v>5071.67865</v>
      </c>
      <c r="E936" s="2">
        <v>0.198161234052</v>
      </c>
      <c r="F936">
        <f>IFERROR(__xludf.DUMMYFUNCTION("FILTER('WholeNMJData-CalcPT-Thresholds'!D:D,'WholeNMJData-CalcPT-Thresholds'!B:B=A936)"),485.63518)</f>
        <v>485.63518</v>
      </c>
      <c r="G936">
        <f t="shared" si="1"/>
        <v>10.4433922</v>
      </c>
      <c r="H936">
        <f>IFERROR(__xludf.DUMMYFUNCTION("FILTER('WholeNMJData-CalcPT-Thresholds'!C:C,'WholeNMJData-CalcPT-Thresholds'!$B:$B=$A936)"),34.25778)</f>
        <v>34.25778</v>
      </c>
    </row>
    <row r="937">
      <c r="A937" s="3" t="s">
        <v>1081</v>
      </c>
      <c r="B937" s="3" t="s">
        <v>1076</v>
      </c>
      <c r="C937" s="2">
        <v>88.0</v>
      </c>
      <c r="D937" s="2">
        <v>14716.8122909</v>
      </c>
      <c r="E937" s="2">
        <v>0.623594893961</v>
      </c>
      <c r="F937">
        <f>IFERROR(__xludf.DUMMYFUNCTION("FILTER('WholeNMJData-CalcPT-Thresholds'!D:D,'WholeNMJData-CalcPT-Thresholds'!B:B=A937)"),485.63518)</f>
        <v>485.63518</v>
      </c>
      <c r="G937">
        <f t="shared" si="1"/>
        <v>30.30425492</v>
      </c>
      <c r="H937">
        <f>IFERROR(__xludf.DUMMYFUNCTION("FILTER('WholeNMJData-CalcPT-Thresholds'!C:C,'WholeNMJData-CalcPT-Thresholds'!$B:$B=$A937)"),34.25778)</f>
        <v>34.25778</v>
      </c>
    </row>
    <row r="938">
      <c r="A938" s="3" t="s">
        <v>1081</v>
      </c>
      <c r="B938" s="3" t="s">
        <v>1076</v>
      </c>
      <c r="C938" s="2">
        <v>36.0</v>
      </c>
      <c r="D938" s="2">
        <v>6591.15185556</v>
      </c>
      <c r="E938" s="2">
        <v>0.46475779456</v>
      </c>
      <c r="F938">
        <f>IFERROR(__xludf.DUMMYFUNCTION("FILTER('WholeNMJData-CalcPT-Thresholds'!D:D,'WholeNMJData-CalcPT-Thresholds'!B:B=A938)"),485.63518)</f>
        <v>485.63518</v>
      </c>
      <c r="G938">
        <f t="shared" si="1"/>
        <v>13.57222896</v>
      </c>
      <c r="H938">
        <f>IFERROR(__xludf.DUMMYFUNCTION("FILTER('WholeNMJData-CalcPT-Thresholds'!C:C,'WholeNMJData-CalcPT-Thresholds'!$B:$B=$A938)"),34.25778)</f>
        <v>34.25778</v>
      </c>
    </row>
    <row r="939">
      <c r="A939" s="3" t="s">
        <v>1081</v>
      </c>
      <c r="B939" s="3" t="s">
        <v>1076</v>
      </c>
      <c r="C939" s="2">
        <v>16.0</v>
      </c>
      <c r="D939" s="2">
        <v>4127.10525</v>
      </c>
      <c r="E939" s="2">
        <v>0.586552523709</v>
      </c>
      <c r="F939">
        <f>IFERROR(__xludf.DUMMYFUNCTION("FILTER('WholeNMJData-CalcPT-Thresholds'!D:D,'WholeNMJData-CalcPT-Thresholds'!B:B=A939)"),485.63518)</f>
        <v>485.63518</v>
      </c>
      <c r="G939">
        <f t="shared" si="1"/>
        <v>8.498365481</v>
      </c>
      <c r="H939">
        <f>IFERROR(__xludf.DUMMYFUNCTION("FILTER('WholeNMJData-CalcPT-Thresholds'!C:C,'WholeNMJData-CalcPT-Thresholds'!$B:$B=$A939)"),34.25778)</f>
        <v>34.25778</v>
      </c>
    </row>
    <row r="940">
      <c r="A940" s="3" t="s">
        <v>1082</v>
      </c>
      <c r="B940" s="3" t="s">
        <v>1076</v>
      </c>
      <c r="C940" s="2">
        <v>64.0</v>
      </c>
      <c r="D940" s="2">
        <v>5568.04596875</v>
      </c>
      <c r="E940" s="2">
        <v>0.860805141858</v>
      </c>
      <c r="F940">
        <f>IFERROR(__xludf.DUMMYFUNCTION("FILTER('WholeNMJData-CalcPT-Thresholds'!D:D,'WholeNMJData-CalcPT-Thresholds'!B:B=A940)"),449.98284)</f>
        <v>449.98284</v>
      </c>
      <c r="G940">
        <f t="shared" si="1"/>
        <v>12.37390734</v>
      </c>
      <c r="H940">
        <f>IFERROR(__xludf.DUMMYFUNCTION("FILTER('WholeNMJData-CalcPT-Thresholds'!C:C,'WholeNMJData-CalcPT-Thresholds'!$B:$B=$A940)"),18.64889)</f>
        <v>18.64889</v>
      </c>
    </row>
    <row r="941">
      <c r="A941" s="3" t="s">
        <v>1082</v>
      </c>
      <c r="B941" s="3" t="s">
        <v>1076</v>
      </c>
      <c r="C941" s="2">
        <v>88.0</v>
      </c>
      <c r="D941" s="2">
        <v>4571.36270909</v>
      </c>
      <c r="E941" s="2">
        <v>0.744100154913</v>
      </c>
      <c r="F941">
        <f>IFERROR(__xludf.DUMMYFUNCTION("FILTER('WholeNMJData-CalcPT-Thresholds'!D:D,'WholeNMJData-CalcPT-Thresholds'!B:B=A941)"),449.98284)</f>
        <v>449.98284</v>
      </c>
      <c r="G941">
        <f t="shared" si="1"/>
        <v>10.15897119</v>
      </c>
      <c r="H941">
        <f>IFERROR(__xludf.DUMMYFUNCTION("FILTER('WholeNMJData-CalcPT-Thresholds'!C:C,'WholeNMJData-CalcPT-Thresholds'!$B:$B=$A941)"),18.64889)</f>
        <v>18.64889</v>
      </c>
    </row>
    <row r="942">
      <c r="A942" s="3" t="s">
        <v>1082</v>
      </c>
      <c r="B942" s="3" t="s">
        <v>1076</v>
      </c>
      <c r="C942" s="2">
        <v>20.0</v>
      </c>
      <c r="D942" s="2">
        <v>3914.30586</v>
      </c>
      <c r="E942" s="2">
        <v>0.289062209359</v>
      </c>
      <c r="F942">
        <f>IFERROR(__xludf.DUMMYFUNCTION("FILTER('WholeNMJData-CalcPT-Thresholds'!D:D,'WholeNMJData-CalcPT-Thresholds'!B:B=A942)"),449.98284)</f>
        <v>449.98284</v>
      </c>
      <c r="G942">
        <f t="shared" si="1"/>
        <v>8.69878918</v>
      </c>
      <c r="H942">
        <f>IFERROR(__xludf.DUMMYFUNCTION("FILTER('WholeNMJData-CalcPT-Thresholds'!C:C,'WholeNMJData-CalcPT-Thresholds'!$B:$B=$A942)"),18.64889)</f>
        <v>18.64889</v>
      </c>
    </row>
    <row r="943">
      <c r="A943" s="3" t="s">
        <v>1082</v>
      </c>
      <c r="B943" s="3" t="s">
        <v>1076</v>
      </c>
      <c r="C943" s="2">
        <v>20.0</v>
      </c>
      <c r="D943" s="2">
        <v>4536.17516</v>
      </c>
      <c r="E943" s="2">
        <v>0.240254302702</v>
      </c>
      <c r="F943">
        <f>IFERROR(__xludf.DUMMYFUNCTION("FILTER('WholeNMJData-CalcPT-Thresholds'!D:D,'WholeNMJData-CalcPT-Thresholds'!B:B=A943)"),449.98284)</f>
        <v>449.98284</v>
      </c>
      <c r="G943">
        <f t="shared" si="1"/>
        <v>10.08077366</v>
      </c>
      <c r="H943">
        <f>IFERROR(__xludf.DUMMYFUNCTION("FILTER('WholeNMJData-CalcPT-Thresholds'!C:C,'WholeNMJData-CalcPT-Thresholds'!$B:$B=$A943)"),18.64889)</f>
        <v>18.64889</v>
      </c>
    </row>
    <row r="944">
      <c r="A944" s="3" t="s">
        <v>1082</v>
      </c>
      <c r="B944" s="3" t="s">
        <v>1076</v>
      </c>
      <c r="C944" s="2">
        <v>16.0</v>
      </c>
      <c r="D944" s="2">
        <v>5556.76015</v>
      </c>
      <c r="E944" s="2">
        <v>0.744544048748</v>
      </c>
      <c r="F944">
        <f>IFERROR(__xludf.DUMMYFUNCTION("FILTER('WholeNMJData-CalcPT-Thresholds'!D:D,'WholeNMJData-CalcPT-Thresholds'!B:B=A944)"),449.98284)</f>
        <v>449.98284</v>
      </c>
      <c r="G944">
        <f t="shared" si="1"/>
        <v>12.34882679</v>
      </c>
      <c r="H944">
        <f>IFERROR(__xludf.DUMMYFUNCTION("FILTER('WholeNMJData-CalcPT-Thresholds'!C:C,'WholeNMJData-CalcPT-Thresholds'!$B:$B=$A944)"),18.64889)</f>
        <v>18.64889</v>
      </c>
    </row>
    <row r="945">
      <c r="A945" s="3" t="s">
        <v>1082</v>
      </c>
      <c r="B945" s="3" t="s">
        <v>1076</v>
      </c>
      <c r="C945" s="2">
        <v>40.0</v>
      </c>
      <c r="D945" s="2">
        <v>4453.73642</v>
      </c>
      <c r="E945" s="2">
        <v>0.581007665469</v>
      </c>
      <c r="F945">
        <f>IFERROR(__xludf.DUMMYFUNCTION("FILTER('WholeNMJData-CalcPT-Thresholds'!D:D,'WholeNMJData-CalcPT-Thresholds'!B:B=A945)"),449.98284)</f>
        <v>449.98284</v>
      </c>
      <c r="G945">
        <f t="shared" si="1"/>
        <v>9.897569472</v>
      </c>
      <c r="H945">
        <f>IFERROR(__xludf.DUMMYFUNCTION("FILTER('WholeNMJData-CalcPT-Thresholds'!C:C,'WholeNMJData-CalcPT-Thresholds'!$B:$B=$A945)"),18.64889)</f>
        <v>18.64889</v>
      </c>
    </row>
    <row r="946">
      <c r="A946" s="3" t="s">
        <v>1082</v>
      </c>
      <c r="B946" s="3" t="s">
        <v>1076</v>
      </c>
      <c r="C946" s="2">
        <v>16.0</v>
      </c>
      <c r="D946" s="2">
        <v>3976.498925</v>
      </c>
      <c r="E946" s="2">
        <v>0.536769263681</v>
      </c>
      <c r="F946">
        <f>IFERROR(__xludf.DUMMYFUNCTION("FILTER('WholeNMJData-CalcPT-Thresholds'!D:D,'WholeNMJData-CalcPT-Thresholds'!B:B=A946)"),449.98284)</f>
        <v>449.98284</v>
      </c>
      <c r="G946">
        <f t="shared" si="1"/>
        <v>8.837001262</v>
      </c>
      <c r="H946">
        <f>IFERROR(__xludf.DUMMYFUNCTION("FILTER('WholeNMJData-CalcPT-Thresholds'!C:C,'WholeNMJData-CalcPT-Thresholds'!$B:$B=$A946)"),18.64889)</f>
        <v>18.64889</v>
      </c>
    </row>
    <row r="947">
      <c r="A947" s="3" t="s">
        <v>1082</v>
      </c>
      <c r="B947" s="3" t="s">
        <v>1076</v>
      </c>
      <c r="C947" s="2">
        <v>204.0</v>
      </c>
      <c r="D947" s="2">
        <v>6403.35269216</v>
      </c>
      <c r="E947" s="2">
        <v>0.993896839041</v>
      </c>
      <c r="F947">
        <f>IFERROR(__xludf.DUMMYFUNCTION("FILTER('WholeNMJData-CalcPT-Thresholds'!D:D,'WholeNMJData-CalcPT-Thresholds'!B:B=A947)"),449.98284)</f>
        <v>449.98284</v>
      </c>
      <c r="G947">
        <f t="shared" si="1"/>
        <v>14.23021529</v>
      </c>
      <c r="H947">
        <f>IFERROR(__xludf.DUMMYFUNCTION("FILTER('WholeNMJData-CalcPT-Thresholds'!C:C,'WholeNMJData-CalcPT-Thresholds'!$B:$B=$A947)"),18.64889)</f>
        <v>18.64889</v>
      </c>
    </row>
    <row r="948">
      <c r="A948" s="3" t="s">
        <v>1082</v>
      </c>
      <c r="B948" s="3" t="s">
        <v>1076</v>
      </c>
      <c r="C948" s="2">
        <v>20.0</v>
      </c>
      <c r="D948" s="2">
        <v>3851.88872</v>
      </c>
      <c r="E948" s="2">
        <v>0.511681370691</v>
      </c>
      <c r="F948">
        <f>IFERROR(__xludf.DUMMYFUNCTION("FILTER('WholeNMJData-CalcPT-Thresholds'!D:D,'WholeNMJData-CalcPT-Thresholds'!B:B=A948)"),449.98284)</f>
        <v>449.98284</v>
      </c>
      <c r="G948">
        <f t="shared" si="1"/>
        <v>8.560079135</v>
      </c>
      <c r="H948">
        <f>IFERROR(__xludf.DUMMYFUNCTION("FILTER('WholeNMJData-CalcPT-Thresholds'!C:C,'WholeNMJData-CalcPT-Thresholds'!$B:$B=$A948)"),18.64889)</f>
        <v>18.64889</v>
      </c>
    </row>
    <row r="949">
      <c r="A949" s="3" t="s">
        <v>1082</v>
      </c>
      <c r="B949" s="3" t="s">
        <v>1076</v>
      </c>
      <c r="C949" s="2">
        <v>24.0</v>
      </c>
      <c r="D949" s="2">
        <v>4661.46673333</v>
      </c>
      <c r="E949" s="2">
        <v>0.510780176328</v>
      </c>
      <c r="F949">
        <f>IFERROR(__xludf.DUMMYFUNCTION("FILTER('WholeNMJData-CalcPT-Thresholds'!D:D,'WholeNMJData-CalcPT-Thresholds'!B:B=A949)"),449.98284)</f>
        <v>449.98284</v>
      </c>
      <c r="G949">
        <f t="shared" si="1"/>
        <v>10.35920999</v>
      </c>
      <c r="H949">
        <f>IFERROR(__xludf.DUMMYFUNCTION("FILTER('WholeNMJData-CalcPT-Thresholds'!C:C,'WholeNMJData-CalcPT-Thresholds'!$B:$B=$A949)"),18.64889)</f>
        <v>18.64889</v>
      </c>
    </row>
    <row r="950">
      <c r="A950" s="3" t="s">
        <v>1082</v>
      </c>
      <c r="B950" s="3" t="s">
        <v>1076</v>
      </c>
      <c r="C950" s="2">
        <v>28.0</v>
      </c>
      <c r="D950" s="2">
        <v>5154.88337143</v>
      </c>
      <c r="E950" s="2">
        <v>0.486925351971</v>
      </c>
      <c r="F950">
        <f>IFERROR(__xludf.DUMMYFUNCTION("FILTER('WholeNMJData-CalcPT-Thresholds'!D:D,'WholeNMJData-CalcPT-Thresholds'!B:B=A950)"),449.98284)</f>
        <v>449.98284</v>
      </c>
      <c r="G950">
        <f t="shared" si="1"/>
        <v>11.45573323</v>
      </c>
      <c r="H950">
        <f>IFERROR(__xludf.DUMMYFUNCTION("FILTER('WholeNMJData-CalcPT-Thresholds'!C:C,'WholeNMJData-CalcPT-Thresholds'!$B:$B=$A950)"),18.64889)</f>
        <v>18.64889</v>
      </c>
    </row>
    <row r="951">
      <c r="A951" s="3" t="s">
        <v>1082</v>
      </c>
      <c r="B951" s="3" t="s">
        <v>1076</v>
      </c>
      <c r="C951" s="2">
        <v>20.0</v>
      </c>
      <c r="D951" s="2">
        <v>4728.64754</v>
      </c>
      <c r="E951" s="2">
        <v>0.258593453975</v>
      </c>
      <c r="F951">
        <f>IFERROR(__xludf.DUMMYFUNCTION("FILTER('WholeNMJData-CalcPT-Thresholds'!D:D,'WholeNMJData-CalcPT-Thresholds'!B:B=A951)"),449.98284)</f>
        <v>449.98284</v>
      </c>
      <c r="G951">
        <f t="shared" si="1"/>
        <v>10.50850637</v>
      </c>
      <c r="H951">
        <f>IFERROR(__xludf.DUMMYFUNCTION("FILTER('WholeNMJData-CalcPT-Thresholds'!C:C,'WholeNMJData-CalcPT-Thresholds'!$B:$B=$A951)"),18.64889)</f>
        <v>18.64889</v>
      </c>
    </row>
    <row r="952">
      <c r="A952" s="3" t="s">
        <v>1082</v>
      </c>
      <c r="B952" s="3" t="s">
        <v>1076</v>
      </c>
      <c r="C952" s="2">
        <v>16.0</v>
      </c>
      <c r="D952" s="2">
        <v>4132.79285</v>
      </c>
      <c r="E952" s="2">
        <v>0.614806038488</v>
      </c>
      <c r="F952">
        <f>IFERROR(__xludf.DUMMYFUNCTION("FILTER('WholeNMJData-CalcPT-Thresholds'!D:D,'WholeNMJData-CalcPT-Thresholds'!B:B=A952)"),449.98284)</f>
        <v>449.98284</v>
      </c>
      <c r="G952">
        <f t="shared" si="1"/>
        <v>9.18433434</v>
      </c>
      <c r="H952">
        <f>IFERROR(__xludf.DUMMYFUNCTION("FILTER('WholeNMJData-CalcPT-Thresholds'!C:C,'WholeNMJData-CalcPT-Thresholds'!$B:$B=$A952)"),18.64889)</f>
        <v>18.64889</v>
      </c>
    </row>
    <row r="953">
      <c r="A953" s="3" t="s">
        <v>1082</v>
      </c>
      <c r="B953" s="3" t="s">
        <v>1076</v>
      </c>
      <c r="C953" s="2">
        <v>24.0</v>
      </c>
      <c r="D953" s="2">
        <v>3895.74283333</v>
      </c>
      <c r="E953" s="2">
        <v>0.495170929532</v>
      </c>
      <c r="F953">
        <f>IFERROR(__xludf.DUMMYFUNCTION("FILTER('WholeNMJData-CalcPT-Thresholds'!D:D,'WholeNMJData-CalcPT-Thresholds'!B:B=A953)"),449.98284)</f>
        <v>449.98284</v>
      </c>
      <c r="G953">
        <f t="shared" si="1"/>
        <v>8.657536437</v>
      </c>
      <c r="H953">
        <f>IFERROR(__xludf.DUMMYFUNCTION("FILTER('WholeNMJData-CalcPT-Thresholds'!C:C,'WholeNMJData-CalcPT-Thresholds'!$B:$B=$A953)"),18.64889)</f>
        <v>18.64889</v>
      </c>
    </row>
    <row r="954">
      <c r="A954" s="3" t="s">
        <v>1082</v>
      </c>
      <c r="B954" s="3" t="s">
        <v>1076</v>
      </c>
      <c r="C954" s="2">
        <v>16.0</v>
      </c>
      <c r="D954" s="2">
        <v>4541.8243</v>
      </c>
      <c r="E954" s="2">
        <v>0.116010674389</v>
      </c>
      <c r="F954">
        <f>IFERROR(__xludf.DUMMYFUNCTION("FILTER('WholeNMJData-CalcPT-Thresholds'!D:D,'WholeNMJData-CalcPT-Thresholds'!B:B=A954)"),449.98284)</f>
        <v>449.98284</v>
      </c>
      <c r="G954">
        <f t="shared" si="1"/>
        <v>10.09332778</v>
      </c>
      <c r="H954">
        <f>IFERROR(__xludf.DUMMYFUNCTION("FILTER('WholeNMJData-CalcPT-Thresholds'!C:C,'WholeNMJData-CalcPT-Thresholds'!$B:$B=$A954)"),18.64889)</f>
        <v>18.64889</v>
      </c>
    </row>
    <row r="955">
      <c r="A955" s="3" t="s">
        <v>1082</v>
      </c>
      <c r="B955" s="3" t="s">
        <v>1076</v>
      </c>
      <c r="C955" s="2">
        <v>48.0</v>
      </c>
      <c r="D955" s="2">
        <v>5163.45335</v>
      </c>
      <c r="E955" s="2">
        <v>0.46469026393</v>
      </c>
      <c r="F955">
        <f>IFERROR(__xludf.DUMMYFUNCTION("FILTER('WholeNMJData-CalcPT-Thresholds'!D:D,'WholeNMJData-CalcPT-Thresholds'!B:B=A955)"),449.98284)</f>
        <v>449.98284</v>
      </c>
      <c r="G955">
        <f t="shared" si="1"/>
        <v>11.47477835</v>
      </c>
      <c r="H955">
        <f>IFERROR(__xludf.DUMMYFUNCTION("FILTER('WholeNMJData-CalcPT-Thresholds'!C:C,'WholeNMJData-CalcPT-Thresholds'!$B:$B=$A955)"),18.64889)</f>
        <v>18.64889</v>
      </c>
    </row>
    <row r="956">
      <c r="A956" s="3" t="s">
        <v>1082</v>
      </c>
      <c r="B956" s="3" t="s">
        <v>1076</v>
      </c>
      <c r="C956" s="2">
        <v>16.0</v>
      </c>
      <c r="D956" s="2">
        <v>4347.1172</v>
      </c>
      <c r="E956" s="2">
        <v>0.594204361456</v>
      </c>
      <c r="F956">
        <f>IFERROR(__xludf.DUMMYFUNCTION("FILTER('WholeNMJData-CalcPT-Thresholds'!D:D,'WholeNMJData-CalcPT-Thresholds'!B:B=A956)"),449.98284)</f>
        <v>449.98284</v>
      </c>
      <c r="G956">
        <f t="shared" si="1"/>
        <v>9.660628836</v>
      </c>
      <c r="H956">
        <f>IFERROR(__xludf.DUMMYFUNCTION("FILTER('WholeNMJData-CalcPT-Thresholds'!C:C,'WholeNMJData-CalcPT-Thresholds'!$B:$B=$A956)"),18.64889)</f>
        <v>18.64889</v>
      </c>
    </row>
    <row r="957">
      <c r="A957" s="3" t="s">
        <v>1082</v>
      </c>
      <c r="B957" s="3" t="s">
        <v>1076</v>
      </c>
      <c r="C957" s="2">
        <v>16.0</v>
      </c>
      <c r="D957" s="2">
        <v>4536.11745</v>
      </c>
      <c r="E957" s="2">
        <v>0.58607832123</v>
      </c>
      <c r="F957">
        <f>IFERROR(__xludf.DUMMYFUNCTION("FILTER('WholeNMJData-CalcPT-Thresholds'!D:D,'WholeNMJData-CalcPT-Thresholds'!B:B=A957)"),449.98284)</f>
        <v>449.98284</v>
      </c>
      <c r="G957">
        <f t="shared" si="1"/>
        <v>10.08064541</v>
      </c>
      <c r="H957">
        <f>IFERROR(__xludf.DUMMYFUNCTION("FILTER('WholeNMJData-CalcPT-Thresholds'!C:C,'WholeNMJData-CalcPT-Thresholds'!$B:$B=$A957)"),18.64889)</f>
        <v>18.64889</v>
      </c>
    </row>
    <row r="958">
      <c r="A958" s="3" t="s">
        <v>1082</v>
      </c>
      <c r="B958" s="3" t="s">
        <v>1076</v>
      </c>
      <c r="C958" s="2">
        <v>132.0</v>
      </c>
      <c r="D958" s="2">
        <v>5017.77742424</v>
      </c>
      <c r="E958" s="2">
        <v>1.12668179993</v>
      </c>
      <c r="F958">
        <f>IFERROR(__xludf.DUMMYFUNCTION("FILTER('WholeNMJData-CalcPT-Thresholds'!D:D,'WholeNMJData-CalcPT-Thresholds'!B:B=A958)"),449.98284)</f>
        <v>449.98284</v>
      </c>
      <c r="G958">
        <f t="shared" si="1"/>
        <v>11.15104172</v>
      </c>
      <c r="H958">
        <f>IFERROR(__xludf.DUMMYFUNCTION("FILTER('WholeNMJData-CalcPT-Thresholds'!C:C,'WholeNMJData-CalcPT-Thresholds'!$B:$B=$A958)"),18.64889)</f>
        <v>18.64889</v>
      </c>
    </row>
    <row r="959">
      <c r="A959" s="3" t="s">
        <v>1082</v>
      </c>
      <c r="B959" s="3" t="s">
        <v>1076</v>
      </c>
      <c r="C959" s="2">
        <v>16.0</v>
      </c>
      <c r="D959" s="2">
        <v>4662.353825</v>
      </c>
      <c r="E959" s="2">
        <v>0.270058868816</v>
      </c>
      <c r="F959">
        <f>IFERROR(__xludf.DUMMYFUNCTION("FILTER('WholeNMJData-CalcPT-Thresholds'!D:D,'WholeNMJData-CalcPT-Thresholds'!B:B=A959)"),449.98284)</f>
        <v>449.98284</v>
      </c>
      <c r="G959">
        <f t="shared" si="1"/>
        <v>10.36118138</v>
      </c>
      <c r="H959">
        <f>IFERROR(__xludf.DUMMYFUNCTION("FILTER('WholeNMJData-CalcPT-Thresholds'!C:C,'WholeNMJData-CalcPT-Thresholds'!$B:$B=$A959)"),18.64889)</f>
        <v>18.64889</v>
      </c>
    </row>
    <row r="960">
      <c r="A960" s="3" t="s">
        <v>1082</v>
      </c>
      <c r="B960" s="3" t="s">
        <v>1076</v>
      </c>
      <c r="C960" s="2">
        <v>36.0</v>
      </c>
      <c r="D960" s="2">
        <v>4712.93652222</v>
      </c>
      <c r="E960" s="2">
        <v>0.91304728585</v>
      </c>
      <c r="F960">
        <f>IFERROR(__xludf.DUMMYFUNCTION("FILTER('WholeNMJData-CalcPT-Thresholds'!D:D,'WholeNMJData-CalcPT-Thresholds'!B:B=A960)"),449.98284)</f>
        <v>449.98284</v>
      </c>
      <c r="G960">
        <f t="shared" si="1"/>
        <v>10.47359166</v>
      </c>
      <c r="H960">
        <f>IFERROR(__xludf.DUMMYFUNCTION("FILTER('WholeNMJData-CalcPT-Thresholds'!C:C,'WholeNMJData-CalcPT-Thresholds'!$B:$B=$A960)"),18.64889)</f>
        <v>18.64889</v>
      </c>
    </row>
    <row r="961">
      <c r="A961" s="3" t="s">
        <v>1082</v>
      </c>
      <c r="B961" s="3" t="s">
        <v>1076</v>
      </c>
      <c r="C961" s="2">
        <v>20.0</v>
      </c>
      <c r="D961" s="2">
        <v>4828.27536</v>
      </c>
      <c r="E961" s="2">
        <v>0.420159197383</v>
      </c>
      <c r="F961">
        <f>IFERROR(__xludf.DUMMYFUNCTION("FILTER('WholeNMJData-CalcPT-Thresholds'!D:D,'WholeNMJData-CalcPT-Thresholds'!B:B=A961)"),449.98284)</f>
        <v>449.98284</v>
      </c>
      <c r="G961">
        <f t="shared" si="1"/>
        <v>10.72990997</v>
      </c>
      <c r="H961">
        <f>IFERROR(__xludf.DUMMYFUNCTION("FILTER('WholeNMJData-CalcPT-Thresholds'!C:C,'WholeNMJData-CalcPT-Thresholds'!$B:$B=$A961)"),18.64889)</f>
        <v>18.64889</v>
      </c>
    </row>
    <row r="962">
      <c r="A962" s="3" t="s">
        <v>1082</v>
      </c>
      <c r="B962" s="3" t="s">
        <v>1076</v>
      </c>
      <c r="C962" s="2">
        <v>24.0</v>
      </c>
      <c r="D962" s="2">
        <v>4258.82675</v>
      </c>
      <c r="E962" s="2">
        <v>0.489079181256</v>
      </c>
      <c r="F962">
        <f>IFERROR(__xludf.DUMMYFUNCTION("FILTER('WholeNMJData-CalcPT-Thresholds'!D:D,'WholeNMJData-CalcPT-Thresholds'!B:B=A962)"),449.98284)</f>
        <v>449.98284</v>
      </c>
      <c r="G962">
        <f t="shared" si="1"/>
        <v>9.464420354</v>
      </c>
      <c r="H962">
        <f>IFERROR(__xludf.DUMMYFUNCTION("FILTER('WholeNMJData-CalcPT-Thresholds'!C:C,'WholeNMJData-CalcPT-Thresholds'!$B:$B=$A962)"),18.64889)</f>
        <v>18.64889</v>
      </c>
    </row>
    <row r="963">
      <c r="A963" s="3" t="s">
        <v>1082</v>
      </c>
      <c r="B963" s="3" t="s">
        <v>1076</v>
      </c>
      <c r="C963" s="2">
        <v>68.0</v>
      </c>
      <c r="D963" s="2">
        <v>6761.93467647</v>
      </c>
      <c r="E963" s="2">
        <v>0.507687424421</v>
      </c>
      <c r="F963">
        <f>IFERROR(__xludf.DUMMYFUNCTION("FILTER('WholeNMJData-CalcPT-Thresholds'!D:D,'WholeNMJData-CalcPT-Thresholds'!B:B=A963)"),449.98284)</f>
        <v>449.98284</v>
      </c>
      <c r="G963">
        <f t="shared" si="1"/>
        <v>15.02709454</v>
      </c>
      <c r="H963">
        <f>IFERROR(__xludf.DUMMYFUNCTION("FILTER('WholeNMJData-CalcPT-Thresholds'!C:C,'WholeNMJData-CalcPT-Thresholds'!$B:$B=$A963)"),18.64889)</f>
        <v>18.64889</v>
      </c>
    </row>
    <row r="964">
      <c r="A964" s="3" t="s">
        <v>1082</v>
      </c>
      <c r="B964" s="3" t="s">
        <v>1076</v>
      </c>
      <c r="C964" s="2">
        <v>20.0</v>
      </c>
      <c r="D964" s="2">
        <v>5322.53772</v>
      </c>
      <c r="E964" s="2">
        <v>0.275929805905</v>
      </c>
      <c r="F964">
        <f>IFERROR(__xludf.DUMMYFUNCTION("FILTER('WholeNMJData-CalcPT-Thresholds'!D:D,'WholeNMJData-CalcPT-Thresholds'!B:B=A964)"),449.98284)</f>
        <v>449.98284</v>
      </c>
      <c r="G964">
        <f t="shared" si="1"/>
        <v>11.82831265</v>
      </c>
      <c r="H964">
        <f>IFERROR(__xludf.DUMMYFUNCTION("FILTER('WholeNMJData-CalcPT-Thresholds'!C:C,'WholeNMJData-CalcPT-Thresholds'!$B:$B=$A964)"),18.64889)</f>
        <v>18.64889</v>
      </c>
    </row>
    <row r="965">
      <c r="A965" s="3" t="s">
        <v>1082</v>
      </c>
      <c r="B965" s="3" t="s">
        <v>1076</v>
      </c>
      <c r="C965" s="2">
        <v>20.0</v>
      </c>
      <c r="D965" s="2">
        <v>4631.12124</v>
      </c>
      <c r="E965" s="2">
        <v>0.706386602826</v>
      </c>
      <c r="F965">
        <f>IFERROR(__xludf.DUMMYFUNCTION("FILTER('WholeNMJData-CalcPT-Thresholds'!D:D,'WholeNMJData-CalcPT-Thresholds'!B:B=A965)"),449.98284)</f>
        <v>449.98284</v>
      </c>
      <c r="G965">
        <f t="shared" si="1"/>
        <v>10.29177299</v>
      </c>
      <c r="H965">
        <f>IFERROR(__xludf.DUMMYFUNCTION("FILTER('WholeNMJData-CalcPT-Thresholds'!C:C,'WholeNMJData-CalcPT-Thresholds'!$B:$B=$A965)"),18.64889)</f>
        <v>18.64889</v>
      </c>
    </row>
    <row r="966">
      <c r="A966" s="3" t="s">
        <v>1082</v>
      </c>
      <c r="B966" s="3" t="s">
        <v>1076</v>
      </c>
      <c r="C966" s="2">
        <v>36.0</v>
      </c>
      <c r="D966" s="2">
        <v>4012.29422222</v>
      </c>
      <c r="E966" s="2">
        <v>0.616984364279</v>
      </c>
      <c r="F966">
        <f>IFERROR(__xludf.DUMMYFUNCTION("FILTER('WholeNMJData-CalcPT-Thresholds'!D:D,'WholeNMJData-CalcPT-Thresholds'!B:B=A966)"),449.98284)</f>
        <v>449.98284</v>
      </c>
      <c r="G966">
        <f t="shared" si="1"/>
        <v>8.9165494</v>
      </c>
      <c r="H966">
        <f>IFERROR(__xludf.DUMMYFUNCTION("FILTER('WholeNMJData-CalcPT-Thresholds'!C:C,'WholeNMJData-CalcPT-Thresholds'!$B:$B=$A966)"),18.64889)</f>
        <v>18.64889</v>
      </c>
    </row>
    <row r="967">
      <c r="A967" s="3" t="s">
        <v>1082</v>
      </c>
      <c r="B967" s="3" t="s">
        <v>1076</v>
      </c>
      <c r="C967" s="2">
        <v>28.0</v>
      </c>
      <c r="D967" s="2">
        <v>5219.73605714</v>
      </c>
      <c r="E967" s="2">
        <v>0.410749102355</v>
      </c>
      <c r="F967">
        <f>IFERROR(__xludf.DUMMYFUNCTION("FILTER('WholeNMJData-CalcPT-Thresholds'!D:D,'WholeNMJData-CalcPT-Thresholds'!B:B=A967)"),449.98284)</f>
        <v>449.98284</v>
      </c>
      <c r="G967">
        <f t="shared" si="1"/>
        <v>11.5998558</v>
      </c>
      <c r="H967">
        <f>IFERROR(__xludf.DUMMYFUNCTION("FILTER('WholeNMJData-CalcPT-Thresholds'!C:C,'WholeNMJData-CalcPT-Thresholds'!$B:$B=$A967)"),18.64889)</f>
        <v>18.64889</v>
      </c>
    </row>
    <row r="968">
      <c r="A968" s="3" t="s">
        <v>1082</v>
      </c>
      <c r="B968" s="3" t="s">
        <v>1076</v>
      </c>
      <c r="C968" s="2">
        <v>24.0</v>
      </c>
      <c r="D968" s="2">
        <v>5004.37425</v>
      </c>
      <c r="E968" s="2">
        <v>0.470517228003</v>
      </c>
      <c r="F968">
        <f>IFERROR(__xludf.DUMMYFUNCTION("FILTER('WholeNMJData-CalcPT-Thresholds'!D:D,'WholeNMJData-CalcPT-Thresholds'!B:B=A968)"),449.98284)</f>
        <v>449.98284</v>
      </c>
      <c r="G968">
        <f t="shared" si="1"/>
        <v>11.12125576</v>
      </c>
      <c r="H968">
        <f>IFERROR(__xludf.DUMMYFUNCTION("FILTER('WholeNMJData-CalcPT-Thresholds'!C:C,'WholeNMJData-CalcPT-Thresholds'!$B:$B=$A968)"),18.64889)</f>
        <v>18.64889</v>
      </c>
    </row>
    <row r="969">
      <c r="A969" s="3" t="s">
        <v>1082</v>
      </c>
      <c r="B969" s="3" t="s">
        <v>1076</v>
      </c>
      <c r="C969" s="2">
        <v>24.0</v>
      </c>
      <c r="D969" s="2">
        <v>4691.73073333</v>
      </c>
      <c r="E969" s="2">
        <v>0.832484944682</v>
      </c>
      <c r="F969">
        <f>IFERROR(__xludf.DUMMYFUNCTION("FILTER('WholeNMJData-CalcPT-Thresholds'!D:D,'WholeNMJData-CalcPT-Thresholds'!B:B=A969)"),449.98284)</f>
        <v>449.98284</v>
      </c>
      <c r="G969">
        <f t="shared" si="1"/>
        <v>10.42646589</v>
      </c>
      <c r="H969">
        <f>IFERROR(__xludf.DUMMYFUNCTION("FILTER('WholeNMJData-CalcPT-Thresholds'!C:C,'WholeNMJData-CalcPT-Thresholds'!$B:$B=$A969)"),18.64889)</f>
        <v>18.64889</v>
      </c>
    </row>
    <row r="970">
      <c r="A970" s="3" t="s">
        <v>1082</v>
      </c>
      <c r="B970" s="3" t="s">
        <v>1076</v>
      </c>
      <c r="C970" s="2">
        <v>68.0</v>
      </c>
      <c r="D970" s="2">
        <v>5995.34894118</v>
      </c>
      <c r="E970" s="2">
        <v>0.610564662026</v>
      </c>
      <c r="F970">
        <f>IFERROR(__xludf.DUMMYFUNCTION("FILTER('WholeNMJData-CalcPT-Thresholds'!D:D,'WholeNMJData-CalcPT-Thresholds'!B:B=A970)"),449.98284)</f>
        <v>449.98284</v>
      </c>
      <c r="G970">
        <f t="shared" si="1"/>
        <v>13.32350572</v>
      </c>
      <c r="H970">
        <f>IFERROR(__xludf.DUMMYFUNCTION("FILTER('WholeNMJData-CalcPT-Thresholds'!C:C,'WholeNMJData-CalcPT-Thresholds'!$B:$B=$A970)"),18.64889)</f>
        <v>18.64889</v>
      </c>
    </row>
    <row r="971">
      <c r="A971" s="3" t="s">
        <v>1082</v>
      </c>
      <c r="B971" s="3" t="s">
        <v>1076</v>
      </c>
      <c r="C971" s="2">
        <v>24.0</v>
      </c>
      <c r="D971" s="2">
        <v>3900.36461667</v>
      </c>
      <c r="E971" s="2">
        <v>0.418297072286</v>
      </c>
      <c r="F971">
        <f>IFERROR(__xludf.DUMMYFUNCTION("FILTER('WholeNMJData-CalcPT-Thresholds'!D:D,'WholeNMJData-CalcPT-Thresholds'!B:B=A971)"),449.98284)</f>
        <v>449.98284</v>
      </c>
      <c r="G971">
        <f t="shared" si="1"/>
        <v>8.667807458</v>
      </c>
      <c r="H971">
        <f>IFERROR(__xludf.DUMMYFUNCTION("FILTER('WholeNMJData-CalcPT-Thresholds'!C:C,'WholeNMJData-CalcPT-Thresholds'!$B:$B=$A971)"),18.64889)</f>
        <v>18.64889</v>
      </c>
    </row>
    <row r="972">
      <c r="A972" s="3" t="s">
        <v>1083</v>
      </c>
      <c r="B972" s="3" t="s">
        <v>1076</v>
      </c>
      <c r="C972" s="2">
        <v>364.0</v>
      </c>
      <c r="D972" s="2">
        <v>8388.28157802</v>
      </c>
      <c r="E972" s="2">
        <v>1.15276975505</v>
      </c>
      <c r="F972">
        <f>IFERROR(__xludf.DUMMYFUNCTION("FILTER('WholeNMJData-CalcPT-Thresholds'!D:D,'WholeNMJData-CalcPT-Thresholds'!B:B=A972)"),383.30837)</f>
        <v>383.30837</v>
      </c>
      <c r="G972">
        <f t="shared" si="1"/>
        <v>21.8838988</v>
      </c>
      <c r="H972">
        <f>IFERROR(__xludf.DUMMYFUNCTION("FILTER('WholeNMJData-CalcPT-Thresholds'!C:C,'WholeNMJData-CalcPT-Thresholds'!$B:$B=$A972)"),40.12444)</f>
        <v>40.12444</v>
      </c>
    </row>
    <row r="973">
      <c r="A973" s="3" t="s">
        <v>1083</v>
      </c>
      <c r="B973" s="3" t="s">
        <v>1076</v>
      </c>
      <c r="C973" s="2">
        <v>40.0</v>
      </c>
      <c r="D973" s="2">
        <v>3956.32097</v>
      </c>
      <c r="E973" s="2">
        <v>0.7397140733</v>
      </c>
      <c r="F973">
        <f>IFERROR(__xludf.DUMMYFUNCTION("FILTER('WholeNMJData-CalcPT-Thresholds'!D:D,'WholeNMJData-CalcPT-Thresholds'!B:B=A973)"),383.30837)</f>
        <v>383.30837</v>
      </c>
      <c r="G973">
        <f t="shared" si="1"/>
        <v>10.32150947</v>
      </c>
      <c r="H973">
        <f>IFERROR(__xludf.DUMMYFUNCTION("FILTER('WholeNMJData-CalcPT-Thresholds'!C:C,'WholeNMJData-CalcPT-Thresholds'!$B:$B=$A973)"),40.12444)</f>
        <v>40.12444</v>
      </c>
    </row>
    <row r="974">
      <c r="A974" s="3" t="s">
        <v>1083</v>
      </c>
      <c r="B974" s="3" t="s">
        <v>1076</v>
      </c>
      <c r="C974" s="2">
        <v>24.0</v>
      </c>
      <c r="D974" s="2">
        <v>3943.58998333</v>
      </c>
      <c r="E974" s="2">
        <v>0.579944367864</v>
      </c>
      <c r="F974">
        <f>IFERROR(__xludf.DUMMYFUNCTION("FILTER('WholeNMJData-CalcPT-Thresholds'!D:D,'WholeNMJData-CalcPT-Thresholds'!B:B=A974)"),383.30837)</f>
        <v>383.30837</v>
      </c>
      <c r="G974">
        <f t="shared" si="1"/>
        <v>10.28829604</v>
      </c>
      <c r="H974">
        <f>IFERROR(__xludf.DUMMYFUNCTION("FILTER('WholeNMJData-CalcPT-Thresholds'!C:C,'WholeNMJData-CalcPT-Thresholds'!$B:$B=$A974)"),40.12444)</f>
        <v>40.12444</v>
      </c>
    </row>
    <row r="975">
      <c r="A975" s="3" t="s">
        <v>1083</v>
      </c>
      <c r="B975" s="3" t="s">
        <v>1076</v>
      </c>
      <c r="C975" s="2">
        <v>44.0</v>
      </c>
      <c r="D975" s="2">
        <v>4342.09799091</v>
      </c>
      <c r="E975" s="2">
        <v>0.754073193847</v>
      </c>
      <c r="F975">
        <f>IFERROR(__xludf.DUMMYFUNCTION("FILTER('WholeNMJData-CalcPT-Thresholds'!D:D,'WholeNMJData-CalcPT-Thresholds'!B:B=A975)"),383.30837)</f>
        <v>383.30837</v>
      </c>
      <c r="G975">
        <f t="shared" si="1"/>
        <v>11.32794985</v>
      </c>
      <c r="H975">
        <f>IFERROR(__xludf.DUMMYFUNCTION("FILTER('WholeNMJData-CalcPT-Thresholds'!C:C,'WholeNMJData-CalcPT-Thresholds'!$B:$B=$A975)"),40.12444)</f>
        <v>40.12444</v>
      </c>
    </row>
    <row r="976">
      <c r="A976" s="3" t="s">
        <v>1083</v>
      </c>
      <c r="B976" s="3" t="s">
        <v>1076</v>
      </c>
      <c r="C976" s="2">
        <v>44.0</v>
      </c>
      <c r="D976" s="2">
        <v>3714.03497273</v>
      </c>
      <c r="E976" s="2">
        <v>0.449543774429</v>
      </c>
      <c r="F976">
        <f>IFERROR(__xludf.DUMMYFUNCTION("FILTER('WholeNMJData-CalcPT-Thresholds'!D:D,'WholeNMJData-CalcPT-Thresholds'!B:B=A976)"),383.30837)</f>
        <v>383.30837</v>
      </c>
      <c r="G976">
        <f t="shared" si="1"/>
        <v>9.689417877</v>
      </c>
      <c r="H976">
        <f>IFERROR(__xludf.DUMMYFUNCTION("FILTER('WholeNMJData-CalcPT-Thresholds'!C:C,'WholeNMJData-CalcPT-Thresholds'!$B:$B=$A976)"),40.12444)</f>
        <v>40.12444</v>
      </c>
    </row>
    <row r="977">
      <c r="A977" s="3" t="s">
        <v>1083</v>
      </c>
      <c r="B977" s="3" t="s">
        <v>1076</v>
      </c>
      <c r="C977" s="2">
        <v>28.0</v>
      </c>
      <c r="D977" s="2">
        <v>4053.16385714</v>
      </c>
      <c r="E977" s="2">
        <v>0.197282080908</v>
      </c>
      <c r="F977">
        <f>IFERROR(__xludf.DUMMYFUNCTION("FILTER('WholeNMJData-CalcPT-Thresholds'!D:D,'WholeNMJData-CalcPT-Thresholds'!B:B=A977)"),383.30837)</f>
        <v>383.30837</v>
      </c>
      <c r="G977">
        <f t="shared" si="1"/>
        <v>10.57415954</v>
      </c>
      <c r="H977">
        <f>IFERROR(__xludf.DUMMYFUNCTION("FILTER('WholeNMJData-CalcPT-Thresholds'!C:C,'WholeNMJData-CalcPT-Thresholds'!$B:$B=$A977)"),40.12444)</f>
        <v>40.12444</v>
      </c>
    </row>
    <row r="978">
      <c r="A978" s="3" t="s">
        <v>1083</v>
      </c>
      <c r="B978" s="3" t="s">
        <v>1076</v>
      </c>
      <c r="C978" s="2">
        <v>32.0</v>
      </c>
      <c r="D978" s="2">
        <v>4174.5054875</v>
      </c>
      <c r="E978" s="2">
        <v>0.761765222138</v>
      </c>
      <c r="F978">
        <f>IFERROR(__xludf.DUMMYFUNCTION("FILTER('WholeNMJData-CalcPT-Thresholds'!D:D,'WholeNMJData-CalcPT-Thresholds'!B:B=A978)"),383.30837)</f>
        <v>383.30837</v>
      </c>
      <c r="G978">
        <f t="shared" si="1"/>
        <v>10.89072354</v>
      </c>
      <c r="H978">
        <f>IFERROR(__xludf.DUMMYFUNCTION("FILTER('WholeNMJData-CalcPT-Thresholds'!C:C,'WholeNMJData-CalcPT-Thresholds'!$B:$B=$A978)"),40.12444)</f>
        <v>40.12444</v>
      </c>
    </row>
    <row r="979">
      <c r="A979" s="3" t="s">
        <v>1083</v>
      </c>
      <c r="B979" s="3" t="s">
        <v>1076</v>
      </c>
      <c r="C979" s="2">
        <v>24.0</v>
      </c>
      <c r="D979" s="2">
        <v>4375.07093333</v>
      </c>
      <c r="E979" s="2">
        <v>0.596556476402</v>
      </c>
      <c r="F979">
        <f>IFERROR(__xludf.DUMMYFUNCTION("FILTER('WholeNMJData-CalcPT-Thresholds'!D:D,'WholeNMJData-CalcPT-Thresholds'!B:B=A979)"),383.30837)</f>
        <v>383.30837</v>
      </c>
      <c r="G979">
        <f t="shared" si="1"/>
        <v>11.41397182</v>
      </c>
      <c r="H979">
        <f>IFERROR(__xludf.DUMMYFUNCTION("FILTER('WholeNMJData-CalcPT-Thresholds'!C:C,'WholeNMJData-CalcPT-Thresholds'!$B:$B=$A979)"),40.12444)</f>
        <v>40.12444</v>
      </c>
    </row>
    <row r="980">
      <c r="A980" s="3" t="s">
        <v>1083</v>
      </c>
      <c r="B980" s="3" t="s">
        <v>1076</v>
      </c>
      <c r="C980" s="2">
        <v>28.0</v>
      </c>
      <c r="D980" s="2">
        <v>4343.58294286</v>
      </c>
      <c r="E980" s="2">
        <v>0.871442021436</v>
      </c>
      <c r="F980">
        <f>IFERROR(__xludf.DUMMYFUNCTION("FILTER('WholeNMJData-CalcPT-Thresholds'!D:D,'WholeNMJData-CalcPT-Thresholds'!B:B=A980)"),383.30837)</f>
        <v>383.30837</v>
      </c>
      <c r="G980">
        <f t="shared" si="1"/>
        <v>11.33182389</v>
      </c>
      <c r="H980">
        <f>IFERROR(__xludf.DUMMYFUNCTION("FILTER('WholeNMJData-CalcPT-Thresholds'!C:C,'WholeNMJData-CalcPT-Thresholds'!$B:$B=$A980)"),40.12444)</f>
        <v>40.12444</v>
      </c>
    </row>
    <row r="981">
      <c r="A981" s="3" t="s">
        <v>1083</v>
      </c>
      <c r="B981" s="3" t="s">
        <v>1076</v>
      </c>
      <c r="C981" s="2">
        <v>32.0</v>
      </c>
      <c r="D981" s="2">
        <v>4330.2178</v>
      </c>
      <c r="E981" s="2">
        <v>0.612687056988</v>
      </c>
      <c r="F981">
        <f>IFERROR(__xludf.DUMMYFUNCTION("FILTER('WholeNMJData-CalcPT-Thresholds'!D:D,'WholeNMJData-CalcPT-Thresholds'!B:B=A981)"),383.30837)</f>
        <v>383.30837</v>
      </c>
      <c r="G981">
        <f t="shared" si="1"/>
        <v>11.29695603</v>
      </c>
      <c r="H981">
        <f>IFERROR(__xludf.DUMMYFUNCTION("FILTER('WholeNMJData-CalcPT-Thresholds'!C:C,'WholeNMJData-CalcPT-Thresholds'!$B:$B=$A981)"),40.12444)</f>
        <v>40.12444</v>
      </c>
    </row>
    <row r="982">
      <c r="A982" s="3" t="s">
        <v>1083</v>
      </c>
      <c r="B982" s="3" t="s">
        <v>1076</v>
      </c>
      <c r="C982" s="2">
        <v>24.0</v>
      </c>
      <c r="D982" s="2">
        <v>4559.85938333</v>
      </c>
      <c r="E982" s="2">
        <v>0.412325083285</v>
      </c>
      <c r="F982">
        <f>IFERROR(__xludf.DUMMYFUNCTION("FILTER('WholeNMJData-CalcPT-Thresholds'!D:D,'WholeNMJData-CalcPT-Thresholds'!B:B=A982)"),383.30837)</f>
        <v>383.30837</v>
      </c>
      <c r="G982">
        <f t="shared" si="1"/>
        <v>11.89606004</v>
      </c>
      <c r="H982">
        <f>IFERROR(__xludf.DUMMYFUNCTION("FILTER('WholeNMJData-CalcPT-Thresholds'!C:C,'WholeNMJData-CalcPT-Thresholds'!$B:$B=$A982)"),40.12444)</f>
        <v>40.12444</v>
      </c>
    </row>
    <row r="983">
      <c r="A983" s="3" t="s">
        <v>1083</v>
      </c>
      <c r="B983" s="3" t="s">
        <v>1076</v>
      </c>
      <c r="C983" s="2">
        <v>16.0</v>
      </c>
      <c r="D983" s="2">
        <v>5381.894475</v>
      </c>
      <c r="E983" s="2">
        <v>0.586037001404</v>
      </c>
      <c r="F983">
        <f>IFERROR(__xludf.DUMMYFUNCTION("FILTER('WholeNMJData-CalcPT-Thresholds'!D:D,'WholeNMJData-CalcPT-Thresholds'!B:B=A983)"),383.30837)</f>
        <v>383.30837</v>
      </c>
      <c r="G983">
        <f t="shared" si="1"/>
        <v>14.04063907</v>
      </c>
      <c r="H983">
        <f>IFERROR(__xludf.DUMMYFUNCTION("FILTER('WholeNMJData-CalcPT-Thresholds'!C:C,'WholeNMJData-CalcPT-Thresholds'!$B:$B=$A983)"),40.12444)</f>
        <v>40.12444</v>
      </c>
    </row>
    <row r="984">
      <c r="A984" s="3" t="s">
        <v>1083</v>
      </c>
      <c r="B984" s="3" t="s">
        <v>1076</v>
      </c>
      <c r="C984" s="2">
        <v>32.0</v>
      </c>
      <c r="D984" s="2">
        <v>4869.8844125</v>
      </c>
      <c r="E984" s="2">
        <v>0.540327629388</v>
      </c>
      <c r="F984">
        <f>IFERROR(__xludf.DUMMYFUNCTION("FILTER('WholeNMJData-CalcPT-Thresholds'!D:D,'WholeNMJData-CalcPT-Thresholds'!B:B=A984)"),383.30837)</f>
        <v>383.30837</v>
      </c>
      <c r="G984">
        <f t="shared" si="1"/>
        <v>12.70487366</v>
      </c>
      <c r="H984">
        <f>IFERROR(__xludf.DUMMYFUNCTION("FILTER('WholeNMJData-CalcPT-Thresholds'!C:C,'WholeNMJData-CalcPT-Thresholds'!$B:$B=$A984)"),40.12444)</f>
        <v>40.12444</v>
      </c>
    </row>
    <row r="985">
      <c r="A985" s="3" t="s">
        <v>1083</v>
      </c>
      <c r="B985" s="3" t="s">
        <v>1076</v>
      </c>
      <c r="C985" s="2">
        <v>16.0</v>
      </c>
      <c r="D985" s="2">
        <v>5322.675125</v>
      </c>
      <c r="E985" s="2">
        <v>0.308466619029</v>
      </c>
      <c r="F985">
        <f>IFERROR(__xludf.DUMMYFUNCTION("FILTER('WholeNMJData-CalcPT-Thresholds'!D:D,'WholeNMJData-CalcPT-Thresholds'!B:B=A985)"),383.30837)</f>
        <v>383.30837</v>
      </c>
      <c r="G985">
        <f t="shared" si="1"/>
        <v>13.88614375</v>
      </c>
      <c r="H985">
        <f>IFERROR(__xludf.DUMMYFUNCTION("FILTER('WholeNMJData-CalcPT-Thresholds'!C:C,'WholeNMJData-CalcPT-Thresholds'!$B:$B=$A985)"),40.12444)</f>
        <v>40.12444</v>
      </c>
    </row>
    <row r="986">
      <c r="A986" s="3" t="s">
        <v>1083</v>
      </c>
      <c r="B986" s="3" t="s">
        <v>1076</v>
      </c>
      <c r="C986" s="2">
        <v>32.0</v>
      </c>
      <c r="D986" s="2">
        <v>4815.3723375</v>
      </c>
      <c r="E986" s="2">
        <v>0.411812495694</v>
      </c>
      <c r="F986">
        <f>IFERROR(__xludf.DUMMYFUNCTION("FILTER('WholeNMJData-CalcPT-Thresholds'!D:D,'WholeNMJData-CalcPT-Thresholds'!B:B=A986)"),383.30837)</f>
        <v>383.30837</v>
      </c>
      <c r="G986">
        <f t="shared" si="1"/>
        <v>12.56265898</v>
      </c>
      <c r="H986">
        <f>IFERROR(__xludf.DUMMYFUNCTION("FILTER('WholeNMJData-CalcPT-Thresholds'!C:C,'WholeNMJData-CalcPT-Thresholds'!$B:$B=$A986)"),40.12444)</f>
        <v>40.12444</v>
      </c>
    </row>
    <row r="987">
      <c r="A987" s="3" t="s">
        <v>1083</v>
      </c>
      <c r="B987" s="3" t="s">
        <v>1076</v>
      </c>
      <c r="C987" s="2">
        <v>20.0</v>
      </c>
      <c r="D987" s="2">
        <v>4808.55546</v>
      </c>
      <c r="E987" s="2">
        <v>0.827944386442</v>
      </c>
      <c r="F987">
        <f>IFERROR(__xludf.DUMMYFUNCTION("FILTER('WholeNMJData-CalcPT-Thresholds'!D:D,'WholeNMJData-CalcPT-Thresholds'!B:B=A987)"),383.30837)</f>
        <v>383.30837</v>
      </c>
      <c r="G987">
        <f t="shared" si="1"/>
        <v>12.54487467</v>
      </c>
      <c r="H987">
        <f>IFERROR(__xludf.DUMMYFUNCTION("FILTER('WholeNMJData-CalcPT-Thresholds'!C:C,'WholeNMJData-CalcPT-Thresholds'!$B:$B=$A987)"),40.12444)</f>
        <v>40.12444</v>
      </c>
    </row>
    <row r="988">
      <c r="A988" s="3" t="s">
        <v>1083</v>
      </c>
      <c r="B988" s="3" t="s">
        <v>1076</v>
      </c>
      <c r="C988" s="2">
        <v>16.0</v>
      </c>
      <c r="D988" s="2">
        <v>5561.152375</v>
      </c>
      <c r="E988" s="2">
        <v>0.169111298627</v>
      </c>
      <c r="F988">
        <f>IFERROR(__xludf.DUMMYFUNCTION("FILTER('WholeNMJData-CalcPT-Thresholds'!D:D,'WholeNMJData-CalcPT-Thresholds'!B:B=A988)"),383.30837)</f>
        <v>383.30837</v>
      </c>
      <c r="G988">
        <f t="shared" si="1"/>
        <v>14.50829883</v>
      </c>
      <c r="H988">
        <f>IFERROR(__xludf.DUMMYFUNCTION("FILTER('WholeNMJData-CalcPT-Thresholds'!C:C,'WholeNMJData-CalcPT-Thresholds'!$B:$B=$A988)"),40.12444)</f>
        <v>40.12444</v>
      </c>
    </row>
    <row r="989">
      <c r="A989" s="3" t="s">
        <v>1083</v>
      </c>
      <c r="B989" s="3" t="s">
        <v>1076</v>
      </c>
      <c r="C989" s="2">
        <v>20.0</v>
      </c>
      <c r="D989" s="2">
        <v>4927.0563</v>
      </c>
      <c r="E989" s="2">
        <v>0.433266431317</v>
      </c>
      <c r="F989">
        <f>IFERROR(__xludf.DUMMYFUNCTION("FILTER('WholeNMJData-CalcPT-Thresholds'!D:D,'WholeNMJData-CalcPT-Thresholds'!B:B=A989)"),383.30837)</f>
        <v>383.30837</v>
      </c>
      <c r="G989">
        <f t="shared" si="1"/>
        <v>12.85402742</v>
      </c>
      <c r="H989">
        <f>IFERROR(__xludf.DUMMYFUNCTION("FILTER('WholeNMJData-CalcPT-Thresholds'!C:C,'WholeNMJData-CalcPT-Thresholds'!$B:$B=$A989)"),40.12444)</f>
        <v>40.12444</v>
      </c>
    </row>
    <row r="990">
      <c r="A990" s="3" t="s">
        <v>1083</v>
      </c>
      <c r="B990" s="3" t="s">
        <v>1076</v>
      </c>
      <c r="C990" s="2">
        <v>20.0</v>
      </c>
      <c r="D990" s="2">
        <v>5142.87082</v>
      </c>
      <c r="E990" s="2">
        <v>0.312512477224</v>
      </c>
      <c r="F990">
        <f>IFERROR(__xludf.DUMMYFUNCTION("FILTER('WholeNMJData-CalcPT-Thresholds'!D:D,'WholeNMJData-CalcPT-Thresholds'!B:B=A990)"),383.30837)</f>
        <v>383.30837</v>
      </c>
      <c r="G990">
        <f t="shared" si="1"/>
        <v>13.41705849</v>
      </c>
      <c r="H990">
        <f>IFERROR(__xludf.DUMMYFUNCTION("FILTER('WholeNMJData-CalcPT-Thresholds'!C:C,'WholeNMJData-CalcPT-Thresholds'!$B:$B=$A990)"),40.12444)</f>
        <v>40.12444</v>
      </c>
    </row>
    <row r="991">
      <c r="A991" s="3" t="s">
        <v>1083</v>
      </c>
      <c r="B991" s="3" t="s">
        <v>1076</v>
      </c>
      <c r="C991" s="2">
        <v>192.0</v>
      </c>
      <c r="D991" s="2">
        <v>5987.14651042</v>
      </c>
      <c r="E991" s="2">
        <v>1.05635457375</v>
      </c>
      <c r="F991">
        <f>IFERROR(__xludf.DUMMYFUNCTION("FILTER('WholeNMJData-CalcPT-Thresholds'!D:D,'WholeNMJData-CalcPT-Thresholds'!B:B=A991)"),383.30837)</f>
        <v>383.30837</v>
      </c>
      <c r="G991">
        <f t="shared" si="1"/>
        <v>15.61966025</v>
      </c>
      <c r="H991">
        <f>IFERROR(__xludf.DUMMYFUNCTION("FILTER('WholeNMJData-CalcPT-Thresholds'!C:C,'WholeNMJData-CalcPT-Thresholds'!$B:$B=$A991)"),40.12444)</f>
        <v>40.12444</v>
      </c>
    </row>
    <row r="992">
      <c r="A992" s="3" t="s">
        <v>1083</v>
      </c>
      <c r="B992" s="3" t="s">
        <v>1076</v>
      </c>
      <c r="C992" s="2">
        <v>24.0</v>
      </c>
      <c r="D992" s="2">
        <v>5886.6582</v>
      </c>
      <c r="E992" s="2">
        <v>0.829763226273</v>
      </c>
      <c r="F992">
        <f>IFERROR(__xludf.DUMMYFUNCTION("FILTER('WholeNMJData-CalcPT-Thresholds'!D:D,'WholeNMJData-CalcPT-Thresholds'!B:B=A992)"),383.30837)</f>
        <v>383.30837</v>
      </c>
      <c r="G992">
        <f t="shared" si="1"/>
        <v>15.35749976</v>
      </c>
      <c r="H992">
        <f>IFERROR(__xludf.DUMMYFUNCTION("FILTER('WholeNMJData-CalcPT-Thresholds'!C:C,'WholeNMJData-CalcPT-Thresholds'!$B:$B=$A992)"),40.12444)</f>
        <v>40.12444</v>
      </c>
    </row>
    <row r="993">
      <c r="A993" s="3" t="s">
        <v>1083</v>
      </c>
      <c r="B993" s="3" t="s">
        <v>1076</v>
      </c>
      <c r="C993" s="2">
        <v>16.0</v>
      </c>
      <c r="D993" s="2">
        <v>5078.573725</v>
      </c>
      <c r="E993" s="2">
        <v>0.256921799437</v>
      </c>
      <c r="F993">
        <f>IFERROR(__xludf.DUMMYFUNCTION("FILTER('WholeNMJData-CalcPT-Thresholds'!D:D,'WholeNMJData-CalcPT-Thresholds'!B:B=A993)"),383.30837)</f>
        <v>383.30837</v>
      </c>
      <c r="G993">
        <f t="shared" si="1"/>
        <v>13.24931601</v>
      </c>
      <c r="H993">
        <f>IFERROR(__xludf.DUMMYFUNCTION("FILTER('WholeNMJData-CalcPT-Thresholds'!C:C,'WholeNMJData-CalcPT-Thresholds'!$B:$B=$A993)"),40.12444)</f>
        <v>40.12444</v>
      </c>
    </row>
    <row r="994">
      <c r="A994" s="3" t="s">
        <v>1083</v>
      </c>
      <c r="B994" s="3" t="s">
        <v>1076</v>
      </c>
      <c r="C994" s="2">
        <v>28.0</v>
      </c>
      <c r="D994" s="2">
        <v>5574.396</v>
      </c>
      <c r="E994" s="2">
        <v>0.303916442248</v>
      </c>
      <c r="F994">
        <f>IFERROR(__xludf.DUMMYFUNCTION("FILTER('WholeNMJData-CalcPT-Thresholds'!D:D,'WholeNMJData-CalcPT-Thresholds'!B:B=A994)"),383.30837)</f>
        <v>383.30837</v>
      </c>
      <c r="G994">
        <f t="shared" si="1"/>
        <v>14.54284966</v>
      </c>
      <c r="H994">
        <f>IFERROR(__xludf.DUMMYFUNCTION("FILTER('WholeNMJData-CalcPT-Thresholds'!C:C,'WholeNMJData-CalcPT-Thresholds'!$B:$B=$A994)"),40.12444)</f>
        <v>40.12444</v>
      </c>
    </row>
    <row r="995">
      <c r="A995" s="3" t="s">
        <v>1083</v>
      </c>
      <c r="B995" s="3" t="s">
        <v>1076</v>
      </c>
      <c r="C995" s="2">
        <v>32.0</v>
      </c>
      <c r="D995" s="2">
        <v>5400.6825125</v>
      </c>
      <c r="E995" s="2">
        <v>0.465149727685</v>
      </c>
      <c r="F995">
        <f>IFERROR(__xludf.DUMMYFUNCTION("FILTER('WholeNMJData-CalcPT-Thresholds'!D:D,'WholeNMJData-CalcPT-Thresholds'!B:B=A995)"),383.30837)</f>
        <v>383.30837</v>
      </c>
      <c r="G995">
        <f t="shared" si="1"/>
        <v>14.08965453</v>
      </c>
      <c r="H995">
        <f>IFERROR(__xludf.DUMMYFUNCTION("FILTER('WholeNMJData-CalcPT-Thresholds'!C:C,'WholeNMJData-CalcPT-Thresholds'!$B:$B=$A995)"),40.12444)</f>
        <v>40.12444</v>
      </c>
    </row>
    <row r="996">
      <c r="A996" s="3" t="s">
        <v>1083</v>
      </c>
      <c r="B996" s="3" t="s">
        <v>1076</v>
      </c>
      <c r="C996" s="2">
        <v>20.0</v>
      </c>
      <c r="D996" s="2">
        <v>3571.99778</v>
      </c>
      <c r="E996" s="2">
        <v>0.407463299151</v>
      </c>
      <c r="F996">
        <f>IFERROR(__xludf.DUMMYFUNCTION("FILTER('WholeNMJData-CalcPT-Thresholds'!D:D,'WholeNMJData-CalcPT-Thresholds'!B:B=A996)"),383.30837)</f>
        <v>383.30837</v>
      </c>
      <c r="G996">
        <f t="shared" si="1"/>
        <v>9.318861939</v>
      </c>
      <c r="H996">
        <f>IFERROR(__xludf.DUMMYFUNCTION("FILTER('WholeNMJData-CalcPT-Thresholds'!C:C,'WholeNMJData-CalcPT-Thresholds'!$B:$B=$A996)"),40.12444)</f>
        <v>40.12444</v>
      </c>
    </row>
    <row r="997">
      <c r="A997" s="3" t="s">
        <v>1083</v>
      </c>
      <c r="B997" s="3" t="s">
        <v>1076</v>
      </c>
      <c r="C997" s="2">
        <v>96.0</v>
      </c>
      <c r="D997" s="2">
        <v>6347.2517625</v>
      </c>
      <c r="E997" s="2">
        <v>0.825720594693</v>
      </c>
      <c r="F997">
        <f>IFERROR(__xludf.DUMMYFUNCTION("FILTER('WholeNMJData-CalcPT-Thresholds'!D:D,'WholeNMJData-CalcPT-Thresholds'!B:B=A997)"),383.30837)</f>
        <v>383.30837</v>
      </c>
      <c r="G997">
        <f t="shared" si="1"/>
        <v>16.55912644</v>
      </c>
      <c r="H997">
        <f>IFERROR(__xludf.DUMMYFUNCTION("FILTER('WholeNMJData-CalcPT-Thresholds'!C:C,'WholeNMJData-CalcPT-Thresholds'!$B:$B=$A997)"),40.12444)</f>
        <v>40.12444</v>
      </c>
    </row>
    <row r="998">
      <c r="A998" s="3" t="s">
        <v>1083</v>
      </c>
      <c r="B998" s="3" t="s">
        <v>1076</v>
      </c>
      <c r="C998" s="2">
        <v>68.0</v>
      </c>
      <c r="D998" s="2">
        <v>3744.05854118</v>
      </c>
      <c r="E998" s="2">
        <v>0.598472586728</v>
      </c>
      <c r="F998">
        <f>IFERROR(__xludf.DUMMYFUNCTION("FILTER('WholeNMJData-CalcPT-Thresholds'!D:D,'WholeNMJData-CalcPT-Thresholds'!B:B=A998)"),383.30837)</f>
        <v>383.30837</v>
      </c>
      <c r="G998">
        <f t="shared" si="1"/>
        <v>9.76774533</v>
      </c>
      <c r="H998">
        <f>IFERROR(__xludf.DUMMYFUNCTION("FILTER('WholeNMJData-CalcPT-Thresholds'!C:C,'WholeNMJData-CalcPT-Thresholds'!$B:$B=$A998)"),40.12444)</f>
        <v>40.12444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2">
      <c r="D2" s="1">
        <f t="shared" ref="D2:E2" si="1">AVERAGE(D5:D713)</f>
        <v>45.13399154</v>
      </c>
      <c r="E2" s="1">
        <f t="shared" si="1"/>
        <v>54.96503497</v>
      </c>
      <c r="G2" s="1">
        <f t="shared" ref="G2:H2" si="2">AVERAGE(G5:G713)</f>
        <v>6733.586864</v>
      </c>
      <c r="H2" s="1">
        <f t="shared" si="2"/>
        <v>12187.14458</v>
      </c>
      <c r="J2" s="1">
        <f t="shared" ref="J2:K2" si="3">AVERAGE(J5:J713)</f>
        <v>0.713856013</v>
      </c>
      <c r="K2" s="1">
        <f t="shared" si="3"/>
        <v>0.5669444567</v>
      </c>
      <c r="M2" s="1">
        <f t="shared" ref="M2:N2" si="4">AVERAGE(M5:M713)</f>
        <v>13.11167294</v>
      </c>
      <c r="N2" s="1">
        <f t="shared" si="4"/>
        <v>12.63819767</v>
      </c>
    </row>
    <row r="3">
      <c r="A3" s="7" t="s">
        <v>46</v>
      </c>
      <c r="B3" s="7" t="s">
        <v>46</v>
      </c>
      <c r="D3" s="7" t="s">
        <v>48</v>
      </c>
      <c r="E3" s="7" t="s">
        <v>48</v>
      </c>
      <c r="G3" s="7" t="s">
        <v>49</v>
      </c>
      <c r="H3" s="7" t="s">
        <v>49</v>
      </c>
      <c r="I3" s="7"/>
      <c r="J3" s="7" t="s">
        <v>50</v>
      </c>
      <c r="K3" s="7" t="s">
        <v>50</v>
      </c>
      <c r="M3" s="7" t="s">
        <v>1051</v>
      </c>
      <c r="N3" s="7" t="s">
        <v>1051</v>
      </c>
    </row>
    <row r="4">
      <c r="A4" s="2" t="s">
        <v>4</v>
      </c>
      <c r="B4" s="2" t="s">
        <v>52</v>
      </c>
      <c r="D4" s="2" t="s">
        <v>4</v>
      </c>
      <c r="E4" s="2" t="s">
        <v>52</v>
      </c>
      <c r="G4" s="2" t="s">
        <v>4</v>
      </c>
      <c r="H4" s="2" t="s">
        <v>52</v>
      </c>
      <c r="I4" s="2"/>
      <c r="J4" s="2" t="s">
        <v>4</v>
      </c>
      <c r="K4" s="2" t="s">
        <v>52</v>
      </c>
      <c r="M4" s="2" t="s">
        <v>4</v>
      </c>
      <c r="N4" s="2" t="s">
        <v>52</v>
      </c>
    </row>
    <row r="5">
      <c r="A5" t="s">
        <v>1053</v>
      </c>
      <c r="B5" s="2" t="s">
        <v>1069</v>
      </c>
      <c r="D5" s="7">
        <v>16.0</v>
      </c>
      <c r="E5" s="7">
        <v>36.0</v>
      </c>
      <c r="G5" s="7">
        <v>3905.647025</v>
      </c>
      <c r="H5" s="7">
        <v>8259.11683333</v>
      </c>
      <c r="I5" s="7"/>
      <c r="J5" s="7">
        <v>0.766228023384</v>
      </c>
      <c r="K5" s="7">
        <v>0.660580399829</v>
      </c>
      <c r="M5">
        <v>14.665747784167975</v>
      </c>
      <c r="N5">
        <v>10.001735151563077</v>
      </c>
    </row>
    <row r="6">
      <c r="A6" t="s">
        <v>1053</v>
      </c>
      <c r="B6" s="2" t="s">
        <v>1069</v>
      </c>
      <c r="D6" s="7">
        <v>32.0</v>
      </c>
      <c r="E6" s="7">
        <v>16.0</v>
      </c>
      <c r="G6" s="7">
        <v>2492.19585</v>
      </c>
      <c r="H6" s="7">
        <v>7456.012225</v>
      </c>
      <c r="I6" s="7"/>
      <c r="J6" s="7">
        <v>0.853160838062</v>
      </c>
      <c r="K6" s="7">
        <v>0.272527074619</v>
      </c>
      <c r="M6">
        <v>9.358222986074917</v>
      </c>
      <c r="N6">
        <v>9.029180851434857</v>
      </c>
    </row>
    <row r="7">
      <c r="A7" t="s">
        <v>1053</v>
      </c>
      <c r="B7" s="2" t="s">
        <v>1069</v>
      </c>
      <c r="D7" s="7">
        <v>84.0</v>
      </c>
      <c r="E7" s="7">
        <v>16.0</v>
      </c>
      <c r="G7" s="7">
        <v>3775.3657381</v>
      </c>
      <c r="H7" s="7">
        <v>7889.789675</v>
      </c>
      <c r="I7" s="7"/>
      <c r="J7" s="7">
        <v>1.59287918501</v>
      </c>
      <c r="K7" s="7">
        <v>0.382571985355</v>
      </c>
      <c r="M7">
        <v>14.176540110652667</v>
      </c>
      <c r="N7">
        <v>9.554482437206364</v>
      </c>
    </row>
    <row r="8">
      <c r="A8" t="s">
        <v>1053</v>
      </c>
      <c r="B8" s="2" t="s">
        <v>1070</v>
      </c>
      <c r="D8" s="7">
        <v>92.0</v>
      </c>
      <c r="E8" s="7">
        <v>356.0</v>
      </c>
      <c r="G8" s="7">
        <v>4143.47968261</v>
      </c>
      <c r="H8" s="7">
        <v>9885.15642247</v>
      </c>
      <c r="I8" s="7"/>
      <c r="J8" s="7">
        <v>0.792230746003</v>
      </c>
      <c r="K8" s="7">
        <v>0.990362972683</v>
      </c>
      <c r="M8">
        <v>15.558812044460835</v>
      </c>
      <c r="N8">
        <v>13.042338696523776</v>
      </c>
    </row>
    <row r="9">
      <c r="A9" t="s">
        <v>1053</v>
      </c>
      <c r="B9" s="2" t="s">
        <v>1070</v>
      </c>
      <c r="D9" s="7">
        <v>20.0</v>
      </c>
      <c r="E9" s="7">
        <v>36.0</v>
      </c>
      <c r="G9" s="7">
        <v>2988.07944</v>
      </c>
      <c r="H9" s="7">
        <v>7409.56788889</v>
      </c>
      <c r="I9" s="7"/>
      <c r="J9" s="7">
        <v>0.694621258128</v>
      </c>
      <c r="K9" s="7">
        <v>0.457563983601</v>
      </c>
      <c r="M9">
        <v>11.220271352119404</v>
      </c>
      <c r="N9">
        <v>9.776081416589573</v>
      </c>
    </row>
    <row r="10">
      <c r="A10" t="s">
        <v>1053</v>
      </c>
      <c r="B10" s="2" t="s">
        <v>1070</v>
      </c>
      <c r="D10" s="7">
        <v>16.0</v>
      </c>
      <c r="E10" s="7">
        <v>24.0</v>
      </c>
      <c r="G10" s="7">
        <v>2431.9244</v>
      </c>
      <c r="H10" s="7">
        <v>6915.39128333</v>
      </c>
      <c r="I10" s="7"/>
      <c r="J10" s="7">
        <v>0.265422148814</v>
      </c>
      <c r="K10" s="7">
        <v>0.633771397804</v>
      </c>
      <c r="M10">
        <v>9.131903024586311</v>
      </c>
      <c r="N10">
        <v>9.124071636454856</v>
      </c>
    </row>
    <row r="11">
      <c r="A11" t="s">
        <v>1053</v>
      </c>
      <c r="B11" s="2" t="s">
        <v>1071</v>
      </c>
      <c r="D11" s="7">
        <v>28.0</v>
      </c>
      <c r="E11" s="7">
        <v>76.0</v>
      </c>
      <c r="G11" s="7">
        <v>3456.5637</v>
      </c>
      <c r="H11" s="7">
        <v>19583.9606105</v>
      </c>
      <c r="I11" s="7"/>
      <c r="J11" s="7">
        <v>0.983599926135</v>
      </c>
      <c r="K11" s="7">
        <v>0.969545603038</v>
      </c>
      <c r="M11">
        <v>12.979434930915309</v>
      </c>
      <c r="N11">
        <v>25.480602033648616</v>
      </c>
    </row>
    <row r="12">
      <c r="A12" t="s">
        <v>1053</v>
      </c>
      <c r="B12" s="2" t="s">
        <v>1071</v>
      </c>
      <c r="D12" s="7">
        <v>60.0</v>
      </c>
      <c r="E12" s="7">
        <v>32.0</v>
      </c>
      <c r="G12" s="7">
        <v>3372.51885333</v>
      </c>
      <c r="H12" s="7">
        <v>9373.6066125</v>
      </c>
      <c r="I12" s="7"/>
      <c r="J12" s="7">
        <v>0.637985106554</v>
      </c>
      <c r="K12" s="7">
        <v>0.801640298194</v>
      </c>
      <c r="M12">
        <v>12.663845601943295</v>
      </c>
      <c r="N12">
        <v>12.195956908993786</v>
      </c>
    </row>
    <row r="13">
      <c r="A13" t="s">
        <v>1053</v>
      </c>
      <c r="B13" s="2" t="s">
        <v>1071</v>
      </c>
      <c r="D13" s="7">
        <v>48.0</v>
      </c>
      <c r="E13" s="7">
        <v>20.0</v>
      </c>
      <c r="G13" s="7">
        <v>2941.5376</v>
      </c>
      <c r="H13" s="7">
        <v>6890.6032</v>
      </c>
      <c r="I13" s="7"/>
      <c r="J13" s="7">
        <v>1.18416167789</v>
      </c>
      <c r="K13" s="7">
        <v>0.240297743454</v>
      </c>
      <c r="M13">
        <v>11.045506228061349</v>
      </c>
      <c r="N13">
        <v>8.965332467879335</v>
      </c>
    </row>
    <row r="14">
      <c r="A14" t="s">
        <v>1053</v>
      </c>
      <c r="B14" s="2" t="s">
        <v>1071</v>
      </c>
      <c r="D14" s="7">
        <v>16.0</v>
      </c>
      <c r="E14" s="7">
        <v>128.0</v>
      </c>
      <c r="G14" s="7">
        <v>2893.8598</v>
      </c>
      <c r="H14" s="7">
        <v>13720.736875</v>
      </c>
      <c r="I14" s="7"/>
      <c r="J14" s="7">
        <v>0.608972487195</v>
      </c>
      <c r="K14" s="7">
        <v>0.883781134386</v>
      </c>
      <c r="M14">
        <v>10.866475561637007</v>
      </c>
      <c r="N14">
        <v>17.851988311947316</v>
      </c>
    </row>
    <row r="15">
      <c r="A15" t="s">
        <v>1053</v>
      </c>
      <c r="B15" s="2" t="s">
        <v>1071</v>
      </c>
      <c r="D15" s="7">
        <v>148.0</v>
      </c>
      <c r="E15" s="7">
        <v>28.0</v>
      </c>
      <c r="G15" s="7">
        <v>4127.62118919</v>
      </c>
      <c r="H15" s="7">
        <v>7837.36717143</v>
      </c>
      <c r="I15" s="7"/>
      <c r="J15" s="7">
        <v>1.25597356501</v>
      </c>
      <c r="K15" s="7">
        <v>0.22089017423</v>
      </c>
      <c r="M15">
        <v>15.499263226237916</v>
      </c>
      <c r="N15">
        <v>10.197162762864217</v>
      </c>
    </row>
    <row r="16">
      <c r="A16" t="s">
        <v>1053</v>
      </c>
      <c r="B16" s="2" t="s">
        <v>1071</v>
      </c>
      <c r="D16" s="7">
        <v>52.0</v>
      </c>
      <c r="E16" s="7">
        <v>52.0</v>
      </c>
      <c r="G16" s="7">
        <v>3294.19919231</v>
      </c>
      <c r="H16" s="7">
        <v>11319.6237385</v>
      </c>
      <c r="I16" s="7"/>
      <c r="J16" s="7">
        <v>0.884195833331</v>
      </c>
      <c r="K16" s="7">
        <v>0.706978940723</v>
      </c>
      <c r="M16">
        <v>12.369754408420539</v>
      </c>
      <c r="N16">
        <v>14.727910936295348</v>
      </c>
    </row>
    <row r="17">
      <c r="A17" t="s">
        <v>1053</v>
      </c>
      <c r="B17" s="2" t="s">
        <v>1071</v>
      </c>
      <c r="D17" s="7">
        <v>16.0</v>
      </c>
      <c r="E17" s="7">
        <v>28.0</v>
      </c>
      <c r="G17" s="7">
        <v>3000.525125</v>
      </c>
      <c r="H17" s="7">
        <v>9513.03614286</v>
      </c>
      <c r="I17" s="7"/>
      <c r="J17" s="7">
        <v>0.256592385641</v>
      </c>
      <c r="K17" s="7">
        <v>0.590291870615</v>
      </c>
      <c r="M17">
        <v>11.26700503697184</v>
      </c>
      <c r="N17">
        <v>12.3773680364721</v>
      </c>
    </row>
    <row r="18">
      <c r="A18" t="s">
        <v>1053</v>
      </c>
      <c r="B18" s="2" t="s">
        <v>1071</v>
      </c>
      <c r="D18" s="7">
        <v>16.0</v>
      </c>
      <c r="E18" s="7">
        <v>32.0</v>
      </c>
      <c r="G18" s="7">
        <v>4016.2584</v>
      </c>
      <c r="H18" s="7">
        <v>8887.699225</v>
      </c>
      <c r="I18" s="7"/>
      <c r="J18" s="7">
        <v>0.553480871649</v>
      </c>
      <c r="K18" s="7">
        <v>0.516513507465</v>
      </c>
      <c r="M18">
        <v>15.08109472090505</v>
      </c>
      <c r="N18">
        <v>11.563745018235634</v>
      </c>
    </row>
    <row r="19">
      <c r="A19" t="s">
        <v>1053</v>
      </c>
      <c r="B19" s="2" t="s">
        <v>1071</v>
      </c>
      <c r="D19" s="7">
        <v>32.0</v>
      </c>
      <c r="E19" s="7">
        <v>28.0</v>
      </c>
      <c r="G19" s="7">
        <v>2706.019425</v>
      </c>
      <c r="H19" s="7">
        <v>9900.17612857</v>
      </c>
      <c r="I19" s="7"/>
      <c r="J19" s="7">
        <v>0.809772051064</v>
      </c>
      <c r="K19" s="7">
        <v>0.513182758975</v>
      </c>
      <c r="M19">
        <v>10.161132875572452</v>
      </c>
      <c r="N19">
        <v>12.881074110201638</v>
      </c>
    </row>
    <row r="20">
      <c r="A20" t="s">
        <v>1053</v>
      </c>
      <c r="B20" s="2" t="s">
        <v>1071</v>
      </c>
      <c r="D20" s="7">
        <v>56.0</v>
      </c>
      <c r="E20" s="7">
        <v>28.0</v>
      </c>
      <c r="G20" s="7">
        <v>4213.07727857</v>
      </c>
      <c r="H20" s="7">
        <v>7499.65405714</v>
      </c>
      <c r="I20" s="7"/>
      <c r="J20" s="7">
        <v>1.48957395866</v>
      </c>
      <c r="K20" s="7">
        <v>0.570807702246</v>
      </c>
      <c r="M20">
        <v>15.820151787197517</v>
      </c>
      <c r="N20">
        <v>9.757765766622613</v>
      </c>
    </row>
    <row r="21">
      <c r="A21" t="s">
        <v>1053</v>
      </c>
      <c r="B21" s="2" t="s">
        <v>1071</v>
      </c>
      <c r="D21" s="7">
        <v>16.0</v>
      </c>
      <c r="E21" s="7">
        <v>64.0</v>
      </c>
      <c r="G21" s="7">
        <v>3344.912875</v>
      </c>
      <c r="H21" s="7">
        <v>8622.38585</v>
      </c>
      <c r="I21" s="7"/>
      <c r="J21" s="7">
        <v>0.402055315118</v>
      </c>
      <c r="K21" s="7">
        <v>0.68192653429</v>
      </c>
      <c r="M21">
        <v>12.560184847929563</v>
      </c>
      <c r="N21">
        <v>11.218546993329753</v>
      </c>
    </row>
    <row r="22">
      <c r="A22" t="s">
        <v>1053</v>
      </c>
      <c r="B22" s="2" t="s">
        <v>1071</v>
      </c>
      <c r="D22" s="7">
        <v>16.0</v>
      </c>
      <c r="E22" s="7">
        <v>52.0</v>
      </c>
      <c r="G22" s="7">
        <v>3048.966775</v>
      </c>
      <c r="H22" s="7">
        <v>8016.89564615</v>
      </c>
      <c r="I22" s="7"/>
      <c r="J22" s="7">
        <v>0.159436240495</v>
      </c>
      <c r="K22" s="7">
        <v>0.448986435507</v>
      </c>
      <c r="M22">
        <v>11.448903968596092</v>
      </c>
      <c r="N22">
        <v>10.430746444379366</v>
      </c>
    </row>
    <row r="23">
      <c r="A23" t="s">
        <v>1053</v>
      </c>
      <c r="B23" s="2" t="s">
        <v>1071</v>
      </c>
      <c r="D23" s="7">
        <v>40.0</v>
      </c>
      <c r="E23" s="7">
        <v>32.0</v>
      </c>
      <c r="G23" s="7">
        <v>3053.51266</v>
      </c>
      <c r="H23" s="7">
        <v>9295.7806625</v>
      </c>
      <c r="I23" s="7"/>
      <c r="J23" s="7">
        <v>0.779001911851</v>
      </c>
      <c r="K23" s="7">
        <v>0.492092710239</v>
      </c>
      <c r="M23">
        <v>11.465973817058865</v>
      </c>
      <c r="N23">
        <v>12.094697919595214</v>
      </c>
    </row>
    <row r="24">
      <c r="A24" t="s">
        <v>1053</v>
      </c>
      <c r="B24" s="2" t="s">
        <v>1072</v>
      </c>
      <c r="D24" s="7">
        <v>88.0</v>
      </c>
      <c r="E24" s="7">
        <v>16.0</v>
      </c>
      <c r="G24" s="7">
        <v>3138.14859091</v>
      </c>
      <c r="H24" s="7">
        <v>8679.606925</v>
      </c>
      <c r="I24" s="7"/>
      <c r="J24" s="7">
        <v>1.06304536046</v>
      </c>
      <c r="K24" s="7">
        <v>0.498661072719</v>
      </c>
      <c r="M24">
        <v>11.783782673890808</v>
      </c>
      <c r="N24">
        <v>9.877052692149608</v>
      </c>
    </row>
    <row r="25">
      <c r="A25" t="s">
        <v>1053</v>
      </c>
      <c r="B25" s="2" t="s">
        <v>1072</v>
      </c>
      <c r="D25" s="7">
        <v>24.0</v>
      </c>
      <c r="E25" s="7">
        <v>36.0</v>
      </c>
      <c r="G25" s="7">
        <v>2363.31398333</v>
      </c>
      <c r="H25" s="7">
        <v>9205.18642222</v>
      </c>
      <c r="I25" s="7"/>
      <c r="J25" s="7">
        <v>0.338690375314</v>
      </c>
      <c r="K25" s="7">
        <v>0.583056459024</v>
      </c>
      <c r="M25">
        <v>8.874270151004016</v>
      </c>
      <c r="N25">
        <v>10.475141572534643</v>
      </c>
    </row>
    <row r="26">
      <c r="A26" t="s">
        <v>1053</v>
      </c>
      <c r="B26" s="2" t="s">
        <v>1072</v>
      </c>
      <c r="D26" s="7">
        <v>28.0</v>
      </c>
      <c r="E26" s="7">
        <v>20.0</v>
      </c>
      <c r="G26" s="7">
        <v>2754.80677143</v>
      </c>
      <c r="H26" s="7">
        <v>14834.93758</v>
      </c>
      <c r="I26" s="7"/>
      <c r="J26" s="7">
        <v>0.520973091429</v>
      </c>
      <c r="K26" s="7">
        <v>0.454020919446</v>
      </c>
      <c r="M26">
        <v>10.34432990111554</v>
      </c>
      <c r="N26">
        <v>16.881577867353755</v>
      </c>
    </row>
    <row r="27">
      <c r="A27" t="s">
        <v>1053</v>
      </c>
      <c r="B27" s="2" t="s">
        <v>1072</v>
      </c>
      <c r="D27" s="7">
        <v>20.0</v>
      </c>
      <c r="E27" s="7">
        <v>28.0</v>
      </c>
      <c r="G27" s="7">
        <v>3749.2402</v>
      </c>
      <c r="H27" s="7">
        <v>12531.5175143</v>
      </c>
      <c r="I27" s="7"/>
      <c r="J27" s="7">
        <v>0.511695249614</v>
      </c>
      <c r="K27" s="7">
        <v>0.297016127197</v>
      </c>
      <c r="M27">
        <v>14.078438426079606</v>
      </c>
      <c r="N27">
        <v>14.26037605975305</v>
      </c>
    </row>
    <row r="28">
      <c r="A28" t="s">
        <v>1053</v>
      </c>
      <c r="B28" s="2" t="s">
        <v>1072</v>
      </c>
      <c r="D28" s="7">
        <v>16.0</v>
      </c>
      <c r="E28" s="7">
        <v>64.0</v>
      </c>
      <c r="G28" s="7">
        <v>2547.488775</v>
      </c>
      <c r="H28" s="7">
        <v>14179.6484875</v>
      </c>
      <c r="I28" s="7"/>
      <c r="J28" s="7">
        <v>0.933357988987</v>
      </c>
      <c r="K28" s="7">
        <v>0.414528886607</v>
      </c>
      <c r="M28">
        <v>9.565848531114773</v>
      </c>
      <c r="N28">
        <v>16.135884548388923</v>
      </c>
    </row>
    <row r="29">
      <c r="A29" t="s">
        <v>1053</v>
      </c>
      <c r="B29" s="2" t="s">
        <v>1072</v>
      </c>
      <c r="D29" s="7">
        <v>24.0</v>
      </c>
      <c r="E29" s="7">
        <v>20.0</v>
      </c>
      <c r="G29" s="7">
        <v>2461.8233</v>
      </c>
      <c r="H29" s="7">
        <v>10850.15002</v>
      </c>
      <c r="I29" s="7"/>
      <c r="J29" s="7">
        <v>0.385377212085</v>
      </c>
      <c r="K29" s="7">
        <v>0.183422514558</v>
      </c>
      <c r="M29">
        <v>9.244173724835795</v>
      </c>
      <c r="N29">
        <v>12.347045712011678</v>
      </c>
    </row>
    <row r="30">
      <c r="A30" t="s">
        <v>1053</v>
      </c>
      <c r="B30" s="2" t="s">
        <v>1072</v>
      </c>
      <c r="D30" s="7">
        <v>16.0</v>
      </c>
      <c r="E30" s="7">
        <v>56.0</v>
      </c>
      <c r="G30" s="7">
        <v>2816.0997</v>
      </c>
      <c r="H30" s="7">
        <v>13401.81855</v>
      </c>
      <c r="I30" s="7"/>
      <c r="J30" s="7">
        <v>0.306010934201</v>
      </c>
      <c r="K30" s="7">
        <v>0.589844443163</v>
      </c>
      <c r="M30">
        <v>10.574485525934362</v>
      </c>
      <c r="N30">
        <v>15.25074454785613</v>
      </c>
    </row>
    <row r="31">
      <c r="A31" t="s">
        <v>1053</v>
      </c>
      <c r="B31" s="2" t="s">
        <v>1072</v>
      </c>
      <c r="D31" s="7">
        <v>28.0</v>
      </c>
      <c r="E31" s="7">
        <v>24.0</v>
      </c>
      <c r="G31" s="7">
        <v>2658.49214286</v>
      </c>
      <c r="H31" s="7">
        <v>13778.0167</v>
      </c>
      <c r="I31" s="7"/>
      <c r="J31" s="7">
        <v>0.731815403415</v>
      </c>
      <c r="K31" s="7">
        <v>0.349198582406</v>
      </c>
      <c r="M31">
        <v>9.982667405377477</v>
      </c>
      <c r="N31">
        <v>15.678843306514974</v>
      </c>
    </row>
    <row r="32">
      <c r="A32" t="s">
        <v>1053</v>
      </c>
      <c r="B32" s="2" t="s">
        <v>1072</v>
      </c>
      <c r="D32" s="7">
        <v>40.0</v>
      </c>
      <c r="E32" s="7">
        <v>16.0</v>
      </c>
      <c r="G32" s="7">
        <v>3249.86325</v>
      </c>
      <c r="H32" s="7">
        <v>17730.480225</v>
      </c>
      <c r="I32" s="7"/>
      <c r="J32" s="7">
        <v>0.821755869266</v>
      </c>
      <c r="K32" s="7">
        <v>0.294043496501</v>
      </c>
      <c r="M32">
        <v>12.203272454590651</v>
      </c>
      <c r="N32">
        <v>20.1765919761904</v>
      </c>
    </row>
    <row r="33">
      <c r="A33" t="s">
        <v>1053</v>
      </c>
      <c r="B33" s="2" t="s">
        <v>1072</v>
      </c>
      <c r="D33" s="7">
        <v>36.0</v>
      </c>
      <c r="E33" s="7">
        <v>20.0</v>
      </c>
      <c r="G33" s="7">
        <v>3075.6191</v>
      </c>
      <c r="H33" s="7">
        <v>15929.97344</v>
      </c>
      <c r="I33" s="7"/>
      <c r="J33" s="7">
        <v>0.447612774937</v>
      </c>
      <c r="K33" s="7">
        <v>0.346319359588</v>
      </c>
      <c r="M33">
        <v>11.54898374380611</v>
      </c>
      <c r="N33">
        <v>18.127685782432337</v>
      </c>
    </row>
    <row r="34">
      <c r="A34" t="s">
        <v>1053</v>
      </c>
      <c r="B34" s="2" t="s">
        <v>1072</v>
      </c>
      <c r="D34" s="7">
        <v>156.0</v>
      </c>
      <c r="E34" s="7">
        <v>140.0</v>
      </c>
      <c r="G34" s="7">
        <v>5583.44115897</v>
      </c>
      <c r="H34" s="7">
        <v>15952.9231686</v>
      </c>
      <c r="I34" s="7"/>
      <c r="J34" s="7">
        <v>1.4075308356</v>
      </c>
      <c r="K34" s="7">
        <v>0.974639408446</v>
      </c>
      <c r="M34">
        <v>20.965883317424606</v>
      </c>
      <c r="N34">
        <v>18.15380167461633</v>
      </c>
    </row>
    <row r="35">
      <c r="A35" t="s">
        <v>1053</v>
      </c>
      <c r="B35" s="2" t="s">
        <v>1072</v>
      </c>
      <c r="D35" s="7">
        <v>24.0</v>
      </c>
      <c r="E35" s="7">
        <v>28.0</v>
      </c>
      <c r="G35" s="7">
        <v>3252.39105</v>
      </c>
      <c r="H35" s="7">
        <v>12586.1834857</v>
      </c>
      <c r="I35" s="7"/>
      <c r="J35" s="7">
        <v>0.946495809598</v>
      </c>
      <c r="K35" s="7">
        <v>0.334402966934</v>
      </c>
      <c r="M35">
        <v>12.21276437155384</v>
      </c>
      <c r="N35">
        <v>14.322583793887892</v>
      </c>
    </row>
    <row r="36">
      <c r="A36" t="s">
        <v>1053</v>
      </c>
      <c r="B36" s="2" t="s">
        <v>1072</v>
      </c>
      <c r="D36" s="7">
        <v>144.0</v>
      </c>
      <c r="E36" s="7">
        <v>16.0</v>
      </c>
      <c r="G36" s="7">
        <v>3103.85840833</v>
      </c>
      <c r="H36" s="7">
        <v>14737.32895</v>
      </c>
      <c r="I36" s="7"/>
      <c r="J36" s="7">
        <v>1.03345877228</v>
      </c>
      <c r="K36" s="7">
        <v>0.223531734358</v>
      </c>
      <c r="M36">
        <v>11.655022658975906</v>
      </c>
      <c r="N36">
        <v>16.7705030698371</v>
      </c>
    </row>
    <row r="37">
      <c r="A37" t="s">
        <v>1053</v>
      </c>
      <c r="B37" s="2" t="s">
        <v>1072</v>
      </c>
      <c r="D37" s="7">
        <v>44.0</v>
      </c>
      <c r="E37" s="7">
        <v>36.0</v>
      </c>
      <c r="G37" s="7">
        <v>3461.11461818</v>
      </c>
      <c r="H37" s="7">
        <v>9329.61938889</v>
      </c>
      <c r="I37" s="7"/>
      <c r="J37" s="7">
        <v>0.604260803446</v>
      </c>
      <c r="K37" s="7">
        <v>0.448271470215</v>
      </c>
      <c r="M37">
        <v>12.99652367902466</v>
      </c>
      <c r="N37">
        <v>10.616741414446848</v>
      </c>
    </row>
    <row r="38">
      <c r="A38" t="s">
        <v>1053</v>
      </c>
      <c r="B38" s="2" t="s">
        <v>1072</v>
      </c>
      <c r="D38" s="7">
        <v>28.0</v>
      </c>
      <c r="E38" s="7">
        <v>100.0</v>
      </c>
      <c r="G38" s="7">
        <v>3207.35805714</v>
      </c>
      <c r="H38" s="7">
        <v>9935.100676</v>
      </c>
      <c r="I38" s="7"/>
      <c r="J38" s="7">
        <v>0.864357284284</v>
      </c>
      <c r="K38" s="7">
        <v>0.713431582744</v>
      </c>
      <c r="M38">
        <v>12.043664985197747</v>
      </c>
      <c r="N38">
        <v>11.30575540189721</v>
      </c>
    </row>
    <row r="39">
      <c r="A39" t="s">
        <v>1053</v>
      </c>
      <c r="B39" s="2" t="s">
        <v>1072</v>
      </c>
      <c r="D39" s="7">
        <v>56.0</v>
      </c>
      <c r="E39" s="7">
        <v>28.0</v>
      </c>
      <c r="G39" s="7">
        <v>3639.57654286</v>
      </c>
      <c r="H39" s="7">
        <v>8684.11601429</v>
      </c>
      <c r="I39" s="7"/>
      <c r="J39" s="7">
        <v>0.926690278466</v>
      </c>
      <c r="K39" s="7">
        <v>0.347719433392</v>
      </c>
      <c r="M39">
        <v>13.666650180390732</v>
      </c>
      <c r="N39">
        <v>9.88218385913629</v>
      </c>
    </row>
    <row r="40">
      <c r="A40" t="s">
        <v>1053</v>
      </c>
      <c r="B40" s="2" t="s">
        <v>1072</v>
      </c>
      <c r="D40" s="7">
        <v>96.0</v>
      </c>
      <c r="E40" s="7">
        <v>20.0</v>
      </c>
      <c r="G40" s="7">
        <v>4131.6093375</v>
      </c>
      <c r="H40" s="7">
        <v>10098.46276</v>
      </c>
      <c r="I40" s="7"/>
      <c r="J40" s="7">
        <v>0.979854015542</v>
      </c>
      <c r="K40" s="7">
        <v>0.419510691942</v>
      </c>
      <c r="M40">
        <v>15.51423876725991</v>
      </c>
      <c r="N40">
        <v>11.491655054440217</v>
      </c>
    </row>
    <row r="41">
      <c r="A41" t="s">
        <v>1053</v>
      </c>
      <c r="B41" s="2" t="s">
        <v>1072</v>
      </c>
      <c r="D41" s="7">
        <v>16.0</v>
      </c>
      <c r="E41" s="7">
        <v>64.0</v>
      </c>
      <c r="G41" s="7">
        <v>2780.125975</v>
      </c>
      <c r="H41" s="7">
        <v>10857.6858875</v>
      </c>
      <c r="I41" s="7"/>
      <c r="J41" s="7">
        <v>0.829658555311</v>
      </c>
      <c r="K41" s="7">
        <v>0.625329722222</v>
      </c>
      <c r="M41">
        <v>10.439403790608567</v>
      </c>
      <c r="N41">
        <v>12.355621234039544</v>
      </c>
    </row>
    <row r="42">
      <c r="A42" t="s">
        <v>1053</v>
      </c>
      <c r="B42" s="2" t="s">
        <v>1073</v>
      </c>
      <c r="D42" s="7">
        <v>20.0</v>
      </c>
      <c r="E42" s="7">
        <v>64.0</v>
      </c>
      <c r="G42" s="7">
        <v>3638.4889</v>
      </c>
      <c r="H42" s="7">
        <v>13177.2672875</v>
      </c>
      <c r="I42" s="7"/>
      <c r="J42" s="7">
        <v>0.80562697333</v>
      </c>
      <c r="K42" s="7">
        <v>0.834250225039</v>
      </c>
      <c r="M42">
        <v>13.662566069419642</v>
      </c>
      <c r="N42">
        <v>12.50045680478261</v>
      </c>
    </row>
    <row r="43">
      <c r="A43" t="s">
        <v>1053</v>
      </c>
      <c r="B43" s="2" t="s">
        <v>1073</v>
      </c>
      <c r="D43" s="7">
        <v>16.0</v>
      </c>
      <c r="E43" s="7">
        <v>20.0</v>
      </c>
      <c r="G43" s="7">
        <v>2479.347325</v>
      </c>
      <c r="H43" s="7">
        <v>12936.63824</v>
      </c>
      <c r="I43" s="7"/>
      <c r="J43" s="7">
        <v>0.504996773697</v>
      </c>
      <c r="K43" s="7">
        <v>0.511998409256</v>
      </c>
      <c r="M43">
        <v>9.309976632566162</v>
      </c>
      <c r="N43">
        <v>12.272186940582229</v>
      </c>
    </row>
    <row r="44">
      <c r="A44" t="s">
        <v>1053</v>
      </c>
      <c r="B44" s="2" t="s">
        <v>1073</v>
      </c>
      <c r="D44" s="7">
        <v>76.0</v>
      </c>
      <c r="E44" s="7">
        <v>28.0</v>
      </c>
      <c r="G44" s="7">
        <v>3625.77785789</v>
      </c>
      <c r="H44" s="7">
        <v>17464.7311286</v>
      </c>
      <c r="I44" s="7"/>
      <c r="J44" s="7">
        <v>0.752608986802</v>
      </c>
      <c r="K44" s="7">
        <v>0.334294513727</v>
      </c>
      <c r="M44">
        <v>13.614835965683707</v>
      </c>
      <c r="N44">
        <v>16.567708032097283</v>
      </c>
    </row>
    <row r="45">
      <c r="A45" t="s">
        <v>1053</v>
      </c>
      <c r="B45" s="2" t="s">
        <v>1073</v>
      </c>
      <c r="D45" s="7">
        <v>40.0</v>
      </c>
      <c r="E45" s="7">
        <v>16.0</v>
      </c>
      <c r="G45" s="7">
        <v>3491.55575</v>
      </c>
      <c r="H45" s="7">
        <v>12584.58355</v>
      </c>
      <c r="I45" s="7"/>
      <c r="J45" s="7">
        <v>0.911841462076</v>
      </c>
      <c r="K45" s="7">
        <v>0.227897012929</v>
      </c>
      <c r="M45">
        <v>13.110830465756553</v>
      </c>
      <c r="N45">
        <v>11.938214475028555</v>
      </c>
    </row>
    <row r="46">
      <c r="A46" t="s">
        <v>1053</v>
      </c>
      <c r="B46" s="2" t="s">
        <v>1073</v>
      </c>
      <c r="D46" s="7">
        <v>16.0</v>
      </c>
      <c r="E46" s="7">
        <v>20.0</v>
      </c>
      <c r="G46" s="7">
        <v>3176.81835</v>
      </c>
      <c r="H46" s="7">
        <v>13994.66418</v>
      </c>
      <c r="I46" s="7"/>
      <c r="J46" s="7">
        <v>0.578825352101</v>
      </c>
      <c r="K46" s="7">
        <v>0.233006341421</v>
      </c>
      <c r="M46">
        <v>11.928988047048788</v>
      </c>
      <c r="N46">
        <v>13.275870577921479</v>
      </c>
    </row>
    <row r="47">
      <c r="A47" t="s">
        <v>1053</v>
      </c>
      <c r="B47" s="2" t="s">
        <v>1073</v>
      </c>
      <c r="D47" s="7">
        <v>112.0</v>
      </c>
      <c r="E47" s="7">
        <v>28.0</v>
      </c>
      <c r="G47" s="7">
        <v>3847.77761429</v>
      </c>
      <c r="H47" s="7">
        <v>14099.2490714</v>
      </c>
      <c r="I47" s="7"/>
      <c r="J47" s="7">
        <v>1.18987055879</v>
      </c>
      <c r="K47" s="7">
        <v>0.485830902433</v>
      </c>
      <c r="M47">
        <v>14.448447506785307</v>
      </c>
      <c r="N47">
        <v>13.3750837826668</v>
      </c>
    </row>
    <row r="48">
      <c r="A48" t="s">
        <v>1053</v>
      </c>
      <c r="B48" s="2" t="s">
        <v>1073</v>
      </c>
      <c r="D48" s="7">
        <v>16.0</v>
      </c>
      <c r="E48" s="7">
        <v>24.0</v>
      </c>
      <c r="G48" s="7">
        <v>1829.434275</v>
      </c>
      <c r="H48" s="7">
        <v>11292.5918</v>
      </c>
      <c r="I48" s="7"/>
      <c r="J48" s="7">
        <v>0.560962923907</v>
      </c>
      <c r="K48" s="7">
        <v>0.457519566057</v>
      </c>
      <c r="M48">
        <v>6.869545940307341</v>
      </c>
      <c r="N48">
        <v>10.712581973946113</v>
      </c>
    </row>
    <row r="49">
      <c r="A49" t="s">
        <v>1053</v>
      </c>
      <c r="B49" s="2" t="s">
        <v>1073</v>
      </c>
      <c r="D49" s="7">
        <v>64.0</v>
      </c>
      <c r="E49" s="7">
        <v>52.0</v>
      </c>
      <c r="G49" s="7">
        <v>3726.6363375</v>
      </c>
      <c r="H49" s="7">
        <v>11420.5917615</v>
      </c>
      <c r="I49" s="7"/>
      <c r="J49" s="7">
        <v>1.0125855217</v>
      </c>
      <c r="K49" s="7">
        <v>0.732696805448</v>
      </c>
      <c r="M49">
        <v>13.993560672342243</v>
      </c>
      <c r="N49">
        <v>10.834007604529049</v>
      </c>
    </row>
    <row r="50">
      <c r="A50" t="s">
        <v>1053</v>
      </c>
      <c r="B50" s="2" t="s">
        <v>1073</v>
      </c>
      <c r="D50" s="7">
        <v>36.0</v>
      </c>
      <c r="E50" s="7">
        <v>64.0</v>
      </c>
      <c r="G50" s="7">
        <v>3826.9174</v>
      </c>
      <c r="H50" s="7">
        <v>12986.41715</v>
      </c>
      <c r="I50" s="7"/>
      <c r="J50" s="7">
        <v>0.571029283255</v>
      </c>
      <c r="K50" s="7">
        <v>0.753471861175</v>
      </c>
      <c r="M50">
        <v>14.370117171365187</v>
      </c>
      <c r="N50">
        <v>12.31940910741453</v>
      </c>
    </row>
    <row r="51">
      <c r="A51" t="s">
        <v>1053</v>
      </c>
      <c r="B51" s="2" t="s">
        <v>1073</v>
      </c>
      <c r="D51" s="7">
        <v>28.0</v>
      </c>
      <c r="E51" s="7">
        <v>16.0</v>
      </c>
      <c r="G51" s="7">
        <v>2031.56951429</v>
      </c>
      <c r="H51" s="7">
        <v>11622.7145</v>
      </c>
      <c r="I51" s="7"/>
      <c r="J51" s="7">
        <v>0.945463390001</v>
      </c>
      <c r="K51" s="7">
        <v>0.339577815492</v>
      </c>
      <c r="M51">
        <v>7.628565999914386</v>
      </c>
      <c r="N51">
        <v>11.025748919838058</v>
      </c>
    </row>
    <row r="52">
      <c r="A52" t="s">
        <v>1053</v>
      </c>
      <c r="B52" s="2" t="s">
        <v>1073</v>
      </c>
      <c r="D52" s="7">
        <v>148.0</v>
      </c>
      <c r="E52" s="7">
        <v>44.0</v>
      </c>
      <c r="G52" s="7">
        <v>7278.22058919</v>
      </c>
      <c r="H52" s="7">
        <v>11249.4186364</v>
      </c>
      <c r="I52" s="7"/>
      <c r="J52" s="7">
        <v>0.891210759624</v>
      </c>
      <c r="K52" s="7">
        <v>0.40734663258</v>
      </c>
      <c r="M52">
        <v>27.329798825995795</v>
      </c>
      <c r="N52">
        <v>10.671626269327481</v>
      </c>
    </row>
    <row r="53">
      <c r="A53" t="s">
        <v>1053</v>
      </c>
      <c r="B53" s="2" t="s">
        <v>1074</v>
      </c>
      <c r="D53" s="7">
        <v>68.0</v>
      </c>
      <c r="E53" s="7">
        <v>44.0</v>
      </c>
      <c r="G53" s="7">
        <v>5260.9256</v>
      </c>
      <c r="H53" s="7">
        <v>18589.4241182</v>
      </c>
      <c r="I53" s="7"/>
      <c r="J53" s="7">
        <v>1.84603388043</v>
      </c>
      <c r="K53" s="7">
        <v>0.346145747124</v>
      </c>
      <c r="M53">
        <v>19.75483382574045</v>
      </c>
      <c r="N53">
        <v>12.294811245189331</v>
      </c>
    </row>
    <row r="54">
      <c r="A54" t="s">
        <v>1053</v>
      </c>
      <c r="B54" s="2" t="s">
        <v>1074</v>
      </c>
      <c r="D54" s="7">
        <v>28.0</v>
      </c>
      <c r="E54" s="7">
        <v>20.0</v>
      </c>
      <c r="G54" s="7">
        <v>3057.57724286</v>
      </c>
      <c r="H54" s="7">
        <v>16803.34294</v>
      </c>
      <c r="I54" s="7"/>
      <c r="J54" s="7">
        <v>0.202102596572</v>
      </c>
      <c r="K54" s="7">
        <v>0.129608204021</v>
      </c>
      <c r="M54">
        <v>11.481236370661648</v>
      </c>
      <c r="N54">
        <v>11.113519623946752</v>
      </c>
    </row>
    <row r="55">
      <c r="A55" t="s">
        <v>1053</v>
      </c>
      <c r="B55" s="2" t="s">
        <v>1074</v>
      </c>
      <c r="D55" s="7">
        <v>40.0</v>
      </c>
      <c r="E55" s="7">
        <v>20.0</v>
      </c>
      <c r="G55" s="7">
        <v>3535.51823</v>
      </c>
      <c r="H55" s="7">
        <v>17378.94206</v>
      </c>
      <c r="I55" s="7"/>
      <c r="J55" s="7">
        <v>0.999944044978</v>
      </c>
      <c r="K55" s="7">
        <v>0.602503372406</v>
      </c>
      <c r="M55">
        <v>13.275910064481051</v>
      </c>
      <c r="N55">
        <v>11.49421364051763</v>
      </c>
    </row>
    <row r="56">
      <c r="A56" t="s">
        <v>1053</v>
      </c>
      <c r="B56" s="2" t="s">
        <v>1074</v>
      </c>
      <c r="D56" s="7">
        <v>24.0</v>
      </c>
      <c r="E56" s="7">
        <v>16.0</v>
      </c>
      <c r="G56" s="7">
        <v>2203.2496</v>
      </c>
      <c r="H56" s="7">
        <v>17308.397225</v>
      </c>
      <c r="I56" s="7"/>
      <c r="J56" s="7">
        <v>0.315074379226</v>
      </c>
      <c r="K56" s="7">
        <v>0.214995822642</v>
      </c>
      <c r="M56">
        <v>8.273226620925627</v>
      </c>
      <c r="N56">
        <v>11.447556174146799</v>
      </c>
    </row>
    <row r="57">
      <c r="A57" t="s">
        <v>1053</v>
      </c>
      <c r="B57" s="2" t="s">
        <v>1074</v>
      </c>
      <c r="D57" s="7">
        <v>36.0</v>
      </c>
      <c r="E57" s="7">
        <v>28.0</v>
      </c>
      <c r="G57" s="7">
        <v>5159.92675556</v>
      </c>
      <c r="H57" s="7">
        <v>15892.3812857</v>
      </c>
      <c r="I57" s="7"/>
      <c r="J57" s="7">
        <v>0.869854537212</v>
      </c>
      <c r="K57" s="7">
        <v>0.370637413872</v>
      </c>
      <c r="M57">
        <v>19.375582047592513</v>
      </c>
      <c r="N57">
        <v>10.511021046260398</v>
      </c>
    </row>
    <row r="58">
      <c r="A58" t="s">
        <v>1053</v>
      </c>
      <c r="B58" s="2" t="s">
        <v>1074</v>
      </c>
      <c r="D58" s="7">
        <v>28.0</v>
      </c>
      <c r="E58" s="7">
        <v>28.0</v>
      </c>
      <c r="G58" s="7">
        <v>3198.97637143</v>
      </c>
      <c r="H58" s="7">
        <v>18149.1141286</v>
      </c>
      <c r="I58" s="7"/>
      <c r="J58" s="7">
        <v>0.79874644365</v>
      </c>
      <c r="K58" s="7">
        <v>0.48916190824</v>
      </c>
      <c r="M58">
        <v>12.01219166263629</v>
      </c>
      <c r="N58">
        <v>12.003595757443094</v>
      </c>
    </row>
    <row r="59">
      <c r="A59" t="s">
        <v>1053</v>
      </c>
      <c r="B59" s="2" t="s">
        <v>1074</v>
      </c>
      <c r="D59" s="7">
        <v>68.0</v>
      </c>
      <c r="E59" s="7">
        <v>16.0</v>
      </c>
      <c r="G59" s="7">
        <v>3665.44675294</v>
      </c>
      <c r="H59" s="7">
        <v>18037.8826</v>
      </c>
      <c r="I59" s="7"/>
      <c r="J59" s="7">
        <v>1.03868462881</v>
      </c>
      <c r="K59" s="7">
        <v>0.205530553791</v>
      </c>
      <c r="M59">
        <v>13.76379310542419</v>
      </c>
      <c r="N59">
        <v>11.93002862378929</v>
      </c>
    </row>
    <row r="60">
      <c r="A60" t="s">
        <v>1053</v>
      </c>
      <c r="B60" t="s">
        <v>1075</v>
      </c>
      <c r="D60" s="7">
        <v>48.0</v>
      </c>
      <c r="E60" s="7">
        <v>20.0</v>
      </c>
      <c r="G60" s="7">
        <v>3074.63848333</v>
      </c>
      <c r="H60" s="7">
        <v>11078.67054</v>
      </c>
      <c r="I60" s="7"/>
      <c r="J60" s="7">
        <v>0.726624776249</v>
      </c>
      <c r="K60" s="7">
        <v>0.267916659249</v>
      </c>
      <c r="M60">
        <v>11.545301517362422</v>
      </c>
      <c r="N60">
        <v>9.715675265167816</v>
      </c>
    </row>
    <row r="61">
      <c r="A61" t="s">
        <v>1053</v>
      </c>
      <c r="B61" t="s">
        <v>1075</v>
      </c>
      <c r="D61" s="7">
        <v>28.0</v>
      </c>
      <c r="E61" s="7">
        <v>72.0</v>
      </c>
      <c r="G61" s="7">
        <v>3060.22282857</v>
      </c>
      <c r="H61" s="7">
        <v>13994.1721222</v>
      </c>
      <c r="I61" s="7"/>
      <c r="J61" s="7">
        <v>0.554092232817</v>
      </c>
      <c r="K61" s="7">
        <v>0.742998264505</v>
      </c>
      <c r="M61">
        <v>11.491170574268862</v>
      </c>
      <c r="N61">
        <v>12.272486256655082</v>
      </c>
    </row>
    <row r="62">
      <c r="A62" t="s">
        <v>1053</v>
      </c>
      <c r="B62" t="s">
        <v>1075</v>
      </c>
      <c r="D62" s="7">
        <v>60.0</v>
      </c>
      <c r="E62" s="7">
        <v>20.0</v>
      </c>
      <c r="G62" s="7">
        <v>4401.16517333</v>
      </c>
      <c r="H62" s="7">
        <v>12584.96332</v>
      </c>
      <c r="I62" s="7"/>
      <c r="J62" s="7">
        <v>0.822344801311</v>
      </c>
      <c r="K62" s="7">
        <v>0.373915003194</v>
      </c>
      <c r="M62">
        <v>16.526423912699</v>
      </c>
      <c r="N62">
        <v>11.03665068833866</v>
      </c>
    </row>
    <row r="63">
      <c r="A63" t="s">
        <v>1053</v>
      </c>
      <c r="B63" t="s">
        <v>1075</v>
      </c>
      <c r="D63" s="7">
        <v>20.0</v>
      </c>
      <c r="E63" s="7">
        <v>136.0</v>
      </c>
      <c r="G63" s="7">
        <v>2436.25042</v>
      </c>
      <c r="H63" s="7">
        <v>19897.9283176</v>
      </c>
      <c r="I63" s="7"/>
      <c r="J63" s="7">
        <v>0.630933334021</v>
      </c>
      <c r="K63" s="7">
        <v>0.627683374903</v>
      </c>
      <c r="M63">
        <v>9.14814727754188</v>
      </c>
      <c r="N63">
        <v>17.449910554284664</v>
      </c>
    </row>
    <row r="64">
      <c r="A64" t="s">
        <v>1053</v>
      </c>
      <c r="B64" t="s">
        <v>1075</v>
      </c>
      <c r="D64" s="7">
        <v>28.0</v>
      </c>
      <c r="E64" s="7">
        <v>20.0</v>
      </c>
      <c r="G64" s="7">
        <v>2711.03334286</v>
      </c>
      <c r="H64" s="7">
        <v>12229.59996</v>
      </c>
      <c r="I64" s="7"/>
      <c r="J64" s="7">
        <v>1.16975470197</v>
      </c>
      <c r="K64" s="7">
        <v>0.390201160758</v>
      </c>
      <c r="M64">
        <v>10.17996019260203</v>
      </c>
      <c r="N64">
        <v>10.725007247509438</v>
      </c>
    </row>
    <row r="65">
      <c r="A65" t="s">
        <v>1053</v>
      </c>
      <c r="B65" t="s">
        <v>1075</v>
      </c>
      <c r="D65" s="7">
        <v>16.0</v>
      </c>
      <c r="E65" s="7">
        <v>260.0</v>
      </c>
      <c r="G65" s="7">
        <v>2956.444925</v>
      </c>
      <c r="H65" s="7">
        <v>25697.9914692</v>
      </c>
      <c r="I65" s="7"/>
      <c r="J65" s="7">
        <v>0.396167129682</v>
      </c>
      <c r="K65" s="7">
        <v>0.983763463782</v>
      </c>
      <c r="M65">
        <v>11.101483398345092</v>
      </c>
      <c r="N65">
        <v>22.536399036359462</v>
      </c>
    </row>
    <row r="66">
      <c r="A66" t="s">
        <v>1053</v>
      </c>
      <c r="B66" t="s">
        <v>1075</v>
      </c>
      <c r="D66" s="7">
        <v>24.0</v>
      </c>
      <c r="E66" s="7">
        <v>64.0</v>
      </c>
      <c r="G66" s="7">
        <v>2472.1903</v>
      </c>
      <c r="H66" s="7">
        <v>11915.68165</v>
      </c>
      <c r="I66" s="7"/>
      <c r="J66" s="7">
        <v>0.679457888011</v>
      </c>
      <c r="K66" s="7">
        <v>0.547675314907</v>
      </c>
      <c r="M66">
        <v>9.283101924518272</v>
      </c>
      <c r="N66">
        <v>10.449709922912739</v>
      </c>
    </row>
    <row r="67">
      <c r="A67" t="s">
        <v>1053</v>
      </c>
      <c r="B67" t="s">
        <v>1075</v>
      </c>
      <c r="D67" s="7">
        <v>16.0</v>
      </c>
      <c r="E67" s="7">
        <v>16.0</v>
      </c>
      <c r="G67" s="7">
        <v>3550.457775</v>
      </c>
      <c r="H67" s="7">
        <v>15143.6859</v>
      </c>
      <c r="I67" s="7"/>
      <c r="J67" s="7">
        <v>0.694332183686</v>
      </c>
      <c r="K67" s="7">
        <v>0.370319144033</v>
      </c>
      <c r="M67">
        <v>13.332008221221221</v>
      </c>
      <c r="N67">
        <v>13.280576761523646</v>
      </c>
    </row>
    <row r="68">
      <c r="A68" t="s">
        <v>1053</v>
      </c>
      <c r="B68" t="s">
        <v>1075</v>
      </c>
      <c r="D68" s="7">
        <v>28.0</v>
      </c>
      <c r="E68" s="7">
        <v>32.0</v>
      </c>
      <c r="G68" s="7">
        <v>3385.47942857</v>
      </c>
      <c r="H68" s="7">
        <v>17957.2084875</v>
      </c>
      <c r="I68" s="7"/>
      <c r="J68" s="7">
        <v>1.01640667817</v>
      </c>
      <c r="K68" s="7">
        <v>0.220323665716</v>
      </c>
      <c r="M68">
        <v>12.712512705342782</v>
      </c>
      <c r="N68">
        <v>15.747955109193573</v>
      </c>
    </row>
    <row r="69">
      <c r="A69" t="s">
        <v>1053</v>
      </c>
      <c r="B69" t="s">
        <v>1075</v>
      </c>
      <c r="D69" s="7">
        <v>24.0</v>
      </c>
      <c r="E69" s="7">
        <v>156.0</v>
      </c>
      <c r="G69" s="7">
        <v>5003.77685</v>
      </c>
      <c r="H69" s="7">
        <v>15361.1993667</v>
      </c>
      <c r="I69" s="7"/>
      <c r="J69" s="7">
        <v>0.706761813329</v>
      </c>
      <c r="K69" s="7">
        <v>0.870877272059</v>
      </c>
      <c r="M69">
        <v>18.789237424843456</v>
      </c>
      <c r="N69">
        <v>13.471329812679736</v>
      </c>
    </row>
    <row r="70">
      <c r="A70" t="s">
        <v>1053</v>
      </c>
      <c r="B70" t="s">
        <v>1075</v>
      </c>
      <c r="D70" s="7">
        <v>28.0</v>
      </c>
      <c r="E70" s="7">
        <v>84.0</v>
      </c>
      <c r="G70" s="7">
        <v>3292.14668571</v>
      </c>
      <c r="H70" s="7">
        <v>20171.2288619</v>
      </c>
      <c r="I70" s="7"/>
      <c r="J70" s="7">
        <v>0.630569594304</v>
      </c>
      <c r="K70" s="7">
        <v>1.1011107232</v>
      </c>
      <c r="M70">
        <v>12.362047223432171</v>
      </c>
      <c r="N70">
        <v>17.689587267174115</v>
      </c>
    </row>
    <row r="71">
      <c r="A71" t="s">
        <v>1053</v>
      </c>
      <c r="B71" t="s">
        <v>1075</v>
      </c>
      <c r="D71" s="7">
        <v>16.0</v>
      </c>
      <c r="E71" s="7">
        <v>72.0</v>
      </c>
      <c r="G71" s="7">
        <v>2593.81305</v>
      </c>
      <c r="H71" s="7">
        <v>15710.9715944</v>
      </c>
      <c r="I71" s="7"/>
      <c r="J71" s="7">
        <v>0.385169509422</v>
      </c>
      <c r="K71" s="7">
        <v>0.355398325714</v>
      </c>
      <c r="M71">
        <v>9.73979669619107</v>
      </c>
      <c r="N71">
        <v>13.778069991371568</v>
      </c>
    </row>
    <row r="72">
      <c r="A72" t="s">
        <v>1053</v>
      </c>
      <c r="B72" t="s">
        <v>1075</v>
      </c>
      <c r="D72" s="7">
        <v>20.0</v>
      </c>
      <c r="E72" s="7">
        <v>56.0</v>
      </c>
      <c r="G72" s="7">
        <v>2613.74096</v>
      </c>
      <c r="H72" s="7">
        <v>14085.2303643</v>
      </c>
      <c r="I72" s="7"/>
      <c r="J72" s="7">
        <v>0.32138942338</v>
      </c>
      <c r="K72" s="7">
        <v>0.450891099098</v>
      </c>
      <c r="M72">
        <v>9.814626218688842</v>
      </c>
      <c r="N72">
        <v>12.352341714696406</v>
      </c>
    </row>
    <row r="73">
      <c r="A73" t="s">
        <v>1053</v>
      </c>
      <c r="B73" t="s">
        <v>1075</v>
      </c>
      <c r="D73" s="7">
        <v>92.0</v>
      </c>
      <c r="E73" s="7">
        <v>60.0</v>
      </c>
      <c r="G73" s="7">
        <v>6024.22595652</v>
      </c>
      <c r="H73" s="7">
        <v>27817.80612</v>
      </c>
      <c r="I73" s="7"/>
      <c r="J73" s="7">
        <v>1.04565359026</v>
      </c>
      <c r="K73" s="7">
        <v>0.722276117438</v>
      </c>
      <c r="M73">
        <v>22.62103510830203</v>
      </c>
      <c r="N73">
        <v>24.395415485594707</v>
      </c>
    </row>
    <row r="74">
      <c r="A74" t="s">
        <v>1053</v>
      </c>
      <c r="B74" t="s">
        <v>1075</v>
      </c>
      <c r="D74" s="7">
        <v>24.0</v>
      </c>
      <c r="E74" s="7">
        <v>20.0</v>
      </c>
      <c r="G74" s="7">
        <v>2984.75545</v>
      </c>
      <c r="H74" s="7">
        <v>14821.52432</v>
      </c>
      <c r="I74" s="7"/>
      <c r="J74" s="7">
        <v>0.873710775869</v>
      </c>
      <c r="K74" s="7">
        <v>0.377664650352</v>
      </c>
      <c r="M74">
        <v>11.207789732898554</v>
      </c>
      <c r="N74">
        <v>12.998050326344233</v>
      </c>
    </row>
    <row r="75">
      <c r="A75" t="s">
        <v>1053</v>
      </c>
      <c r="B75" t="s">
        <v>1075</v>
      </c>
      <c r="D75" s="7">
        <v>16.0</v>
      </c>
      <c r="E75" s="7">
        <v>24.0</v>
      </c>
      <c r="G75" s="7">
        <v>2456.00725</v>
      </c>
      <c r="H75" s="7">
        <v>15187.8907833</v>
      </c>
      <c r="I75" s="7"/>
      <c r="J75" s="7">
        <v>0.573406857818</v>
      </c>
      <c r="K75" s="7">
        <v>0.7290136832</v>
      </c>
      <c r="M75">
        <v>9.222334392747122</v>
      </c>
      <c r="N75">
        <v>13.319343172143654</v>
      </c>
    </row>
    <row r="76">
      <c r="A76" t="s">
        <v>1053</v>
      </c>
      <c r="B76" t="s">
        <v>1075</v>
      </c>
      <c r="D76" s="7">
        <v>16.0</v>
      </c>
      <c r="E76" s="7">
        <v>16.0</v>
      </c>
      <c r="G76" s="7">
        <v>2926.0927</v>
      </c>
      <c r="H76" s="7">
        <v>14031.229975</v>
      </c>
      <c r="I76" s="7"/>
      <c r="J76" s="7">
        <v>0.778140555834</v>
      </c>
      <c r="K76" s="7">
        <v>0.422316241025</v>
      </c>
      <c r="M76">
        <v>10.98751045770581</v>
      </c>
      <c r="N76">
        <v>12.304984927188631</v>
      </c>
    </row>
    <row r="77">
      <c r="A77" t="s">
        <v>1053</v>
      </c>
      <c r="B77" t="s">
        <v>1075</v>
      </c>
      <c r="D77" s="7">
        <v>36.0</v>
      </c>
      <c r="E77" s="7">
        <v>240.0</v>
      </c>
      <c r="G77" s="7">
        <v>4140.03095556</v>
      </c>
      <c r="H77" s="7">
        <v>24071.0821033</v>
      </c>
      <c r="I77" s="7"/>
      <c r="J77" s="7">
        <v>0.573672377211</v>
      </c>
      <c r="K77" s="7">
        <v>1.38180719326</v>
      </c>
      <c r="M77">
        <v>15.54586203623736</v>
      </c>
      <c r="N77">
        <v>21.10964633820183</v>
      </c>
    </row>
    <row r="78">
      <c r="A78" t="s">
        <v>1055</v>
      </c>
      <c r="B78" t="s">
        <v>1075</v>
      </c>
      <c r="D78" s="7">
        <v>60.0</v>
      </c>
      <c r="E78" s="7">
        <v>224.0</v>
      </c>
      <c r="G78" s="7">
        <v>7337.30483333</v>
      </c>
      <c r="H78" s="7">
        <v>19950.0056554</v>
      </c>
      <c r="I78" s="7"/>
      <c r="J78" s="7">
        <v>0.989335071241</v>
      </c>
      <c r="K78" s="7">
        <v>1.4298528879</v>
      </c>
      <c r="M78">
        <v>16.917929874946715</v>
      </c>
      <c r="N78">
        <v>17.495580880964425</v>
      </c>
    </row>
    <row r="79">
      <c r="A79" t="s">
        <v>1055</v>
      </c>
      <c r="B79" t="s">
        <v>1075</v>
      </c>
      <c r="D79" s="7">
        <v>24.0</v>
      </c>
      <c r="E79" s="7">
        <v>40.0</v>
      </c>
      <c r="G79" s="7">
        <v>6497.70905</v>
      </c>
      <c r="H79" s="7">
        <v>14256.43473</v>
      </c>
      <c r="I79" s="7"/>
      <c r="J79" s="7">
        <v>0.549369719778</v>
      </c>
      <c r="K79" s="7">
        <v>0.77433742791</v>
      </c>
      <c r="M79">
        <v>14.982038848427733</v>
      </c>
      <c r="N79">
        <v>12.502483016860289</v>
      </c>
    </row>
    <row r="80">
      <c r="A80" t="s">
        <v>1055</v>
      </c>
      <c r="B80" t="s">
        <v>1077</v>
      </c>
      <c r="D80" s="7">
        <v>16.0</v>
      </c>
      <c r="E80" s="7">
        <v>356.0</v>
      </c>
      <c r="G80" s="7">
        <v>4061.787375</v>
      </c>
      <c r="H80" s="7">
        <v>20636.1341888</v>
      </c>
      <c r="I80" s="7"/>
      <c r="J80" s="7">
        <v>0.182042517674</v>
      </c>
      <c r="K80" s="7">
        <v>1.1142088673</v>
      </c>
      <c r="M80">
        <v>9.365432612945835</v>
      </c>
      <c r="N80">
        <v>16.49515962520197</v>
      </c>
    </row>
    <row r="81">
      <c r="A81" t="s">
        <v>1055</v>
      </c>
      <c r="B81" t="s">
        <v>1077</v>
      </c>
      <c r="D81" s="7">
        <v>16.0</v>
      </c>
      <c r="E81" s="7">
        <v>48.0</v>
      </c>
      <c r="G81" s="7">
        <v>3634.197775</v>
      </c>
      <c r="H81" s="7">
        <v>13216.8901083</v>
      </c>
      <c r="I81" s="7"/>
      <c r="J81" s="7">
        <v>0.395602080297</v>
      </c>
      <c r="K81" s="7">
        <v>0.565742246377</v>
      </c>
      <c r="M81">
        <v>8.379521432699365</v>
      </c>
      <c r="N81">
        <v>10.56470703720691</v>
      </c>
    </row>
    <row r="82">
      <c r="A82" t="s">
        <v>1055</v>
      </c>
      <c r="B82" t="s">
        <v>1077</v>
      </c>
      <c r="D82" s="7">
        <v>28.0</v>
      </c>
      <c r="E82" s="7">
        <v>44.0</v>
      </c>
      <c r="G82" s="7">
        <v>4311.49708571</v>
      </c>
      <c r="H82" s="7">
        <v>16677.5333727</v>
      </c>
      <c r="I82" s="7"/>
      <c r="J82" s="7">
        <v>1.03091801099</v>
      </c>
      <c r="K82" s="7">
        <v>0.714781420824</v>
      </c>
      <c r="M82">
        <v>9.941198711104212</v>
      </c>
      <c r="N82">
        <v>13.330916179379457</v>
      </c>
    </row>
    <row r="83">
      <c r="A83" t="s">
        <v>1055</v>
      </c>
      <c r="B83" t="s">
        <v>1077</v>
      </c>
      <c r="D83" s="7">
        <v>84.0</v>
      </c>
      <c r="E83" s="7">
        <v>28.0</v>
      </c>
      <c r="G83" s="7">
        <v>7933.70634762</v>
      </c>
      <c r="H83" s="7">
        <v>13727.2044429</v>
      </c>
      <c r="I83" s="7"/>
      <c r="J83" s="7">
        <v>1.33123264679</v>
      </c>
      <c r="K83" s="7">
        <v>0.503198705079</v>
      </c>
      <c r="M83">
        <v>18.293077728997506</v>
      </c>
      <c r="N83">
        <v>10.972618535128083</v>
      </c>
    </row>
    <row r="84">
      <c r="A84" t="s">
        <v>1055</v>
      </c>
      <c r="B84" t="s">
        <v>1077</v>
      </c>
      <c r="D84" s="7">
        <v>28.0</v>
      </c>
      <c r="E84" s="7">
        <v>16.0</v>
      </c>
      <c r="G84" s="7">
        <v>5030.1008</v>
      </c>
      <c r="H84" s="7">
        <v>10876.44635</v>
      </c>
      <c r="I84" s="7"/>
      <c r="J84" s="7">
        <v>0.583608483552</v>
      </c>
      <c r="K84" s="7">
        <v>0.323320760002</v>
      </c>
      <c r="M84">
        <v>11.598113276110357</v>
      </c>
      <c r="N84">
        <v>8.69391122662728</v>
      </c>
    </row>
    <row r="85">
      <c r="A85" t="s">
        <v>1055</v>
      </c>
      <c r="B85" t="s">
        <v>1077</v>
      </c>
      <c r="D85" s="7">
        <v>28.0</v>
      </c>
      <c r="E85" s="7">
        <v>24.0</v>
      </c>
      <c r="G85" s="7">
        <v>3968.86171429</v>
      </c>
      <c r="H85" s="7">
        <v>12404.2483333</v>
      </c>
      <c r="I85" s="7"/>
      <c r="J85" s="7">
        <v>0.851954651841</v>
      </c>
      <c r="K85" s="7">
        <v>0.382471800992</v>
      </c>
      <c r="M85">
        <v>9.151170040082091</v>
      </c>
      <c r="N85">
        <v>9.915134996528494</v>
      </c>
    </row>
    <row r="86">
      <c r="A86" t="s">
        <v>1055</v>
      </c>
      <c r="B86" t="s">
        <v>1077</v>
      </c>
      <c r="D86" s="7">
        <v>44.0</v>
      </c>
      <c r="E86" s="7">
        <v>104.0</v>
      </c>
      <c r="G86" s="7">
        <v>5040.82318182</v>
      </c>
      <c r="H86" s="7">
        <v>20986.7264885</v>
      </c>
      <c r="I86" s="7"/>
      <c r="J86" s="7">
        <v>0.776255496149</v>
      </c>
      <c r="K86" s="7">
        <v>1.11347064121</v>
      </c>
      <c r="M86">
        <v>11.622836319222747</v>
      </c>
      <c r="N86">
        <v>16.77539990150609</v>
      </c>
    </row>
    <row r="87">
      <c r="A87" t="s">
        <v>1055</v>
      </c>
      <c r="B87" t="s">
        <v>1077</v>
      </c>
      <c r="D87" s="7">
        <v>20.0</v>
      </c>
      <c r="E87" s="7">
        <v>28.0</v>
      </c>
      <c r="G87" s="7">
        <v>4556.69368</v>
      </c>
      <c r="H87" s="7">
        <v>12498.0090286</v>
      </c>
      <c r="I87" s="7"/>
      <c r="J87" s="7">
        <v>0.690301964735</v>
      </c>
      <c r="K87" s="7">
        <v>0.457122305396</v>
      </c>
      <c r="M87">
        <v>10.506558728440623</v>
      </c>
      <c r="N87">
        <v>9.990081089696604</v>
      </c>
    </row>
    <row r="88">
      <c r="A88" t="s">
        <v>1055</v>
      </c>
      <c r="B88" t="s">
        <v>1077</v>
      </c>
      <c r="D88" s="7">
        <v>36.0</v>
      </c>
      <c r="E88" s="7">
        <v>16.0</v>
      </c>
      <c r="G88" s="7">
        <v>4909.95907778</v>
      </c>
      <c r="H88" s="7">
        <v>14645.5663</v>
      </c>
      <c r="I88" s="7"/>
      <c r="J88" s="7">
        <v>0.898423862627</v>
      </c>
      <c r="K88" s="7">
        <v>0.196571538514</v>
      </c>
      <c r="M88">
        <v>11.321097494737836</v>
      </c>
      <c r="N88">
        <v>11.706696211109813</v>
      </c>
    </row>
    <row r="89">
      <c r="A89" t="s">
        <v>1055</v>
      </c>
      <c r="B89" t="s">
        <v>1077</v>
      </c>
      <c r="D89" s="7">
        <v>16.0</v>
      </c>
      <c r="E89" s="7">
        <v>40.0</v>
      </c>
      <c r="G89" s="7">
        <v>5668.7013</v>
      </c>
      <c r="H89" s="7">
        <v>11965.78192</v>
      </c>
      <c r="I89" s="7"/>
      <c r="J89" s="7">
        <v>0.1643754805</v>
      </c>
      <c r="K89" s="7">
        <v>0.41961335528</v>
      </c>
      <c r="M89">
        <v>13.070561092102576</v>
      </c>
      <c r="N89">
        <v>9.56465397079458</v>
      </c>
    </row>
    <row r="90">
      <c r="A90" t="s">
        <v>1055</v>
      </c>
      <c r="B90" t="s">
        <v>1077</v>
      </c>
      <c r="D90" s="7">
        <v>80.0</v>
      </c>
      <c r="E90" s="7">
        <v>68.0</v>
      </c>
      <c r="G90" s="7">
        <v>5454.31299</v>
      </c>
      <c r="H90" s="7">
        <v>17404.3307941</v>
      </c>
      <c r="I90" s="7"/>
      <c r="J90" s="7">
        <v>1.05658439671</v>
      </c>
      <c r="K90" s="7">
        <v>0.803605502874</v>
      </c>
      <c r="M90">
        <v>12.576237021210426</v>
      </c>
      <c r="N90">
        <v>13.911869926408533</v>
      </c>
    </row>
    <row r="91">
      <c r="A91" t="s">
        <v>1055</v>
      </c>
      <c r="B91" t="s">
        <v>1077</v>
      </c>
      <c r="D91" s="7">
        <v>28.0</v>
      </c>
      <c r="E91" s="7">
        <v>16.0</v>
      </c>
      <c r="G91" s="7">
        <v>4960.51874286</v>
      </c>
      <c r="H91" s="7">
        <v>11162.26045</v>
      </c>
      <c r="I91" s="7"/>
      <c r="J91" s="7">
        <v>0.859422496113</v>
      </c>
      <c r="K91" s="7">
        <v>0.162537490334</v>
      </c>
      <c r="M91">
        <v>11.437675023919764</v>
      </c>
      <c r="N91">
        <v>8.922372098198478</v>
      </c>
    </row>
    <row r="92">
      <c r="A92" t="s">
        <v>1055</v>
      </c>
      <c r="B92" t="s">
        <v>1077</v>
      </c>
      <c r="D92" s="7">
        <v>180.0</v>
      </c>
      <c r="E92" s="7">
        <v>204.0</v>
      </c>
      <c r="G92" s="7">
        <v>11233.5758511</v>
      </c>
      <c r="H92" s="7">
        <v>23715.8711627</v>
      </c>
      <c r="I92" s="7"/>
      <c r="J92" s="7">
        <v>1.50878912687</v>
      </c>
      <c r="K92" s="7">
        <v>0.851006680779</v>
      </c>
      <c r="M92">
        <v>25.901724517495875</v>
      </c>
      <c r="N92">
        <v>18.956897493513008</v>
      </c>
    </row>
    <row r="93">
      <c r="A93" t="s">
        <v>1055</v>
      </c>
      <c r="B93" t="s">
        <v>1077</v>
      </c>
      <c r="D93" s="7">
        <v>40.0</v>
      </c>
      <c r="E93" s="7">
        <v>20.0</v>
      </c>
      <c r="G93" s="7">
        <v>7032.42061</v>
      </c>
      <c r="H93" s="7">
        <v>12007.65148</v>
      </c>
      <c r="I93" s="7"/>
      <c r="J93" s="7">
        <v>0.481287665756</v>
      </c>
      <c r="K93" s="7">
        <v>0.573167268509</v>
      </c>
      <c r="M93">
        <v>16.21494560109672</v>
      </c>
      <c r="N93">
        <v>9.59812172542916</v>
      </c>
    </row>
    <row r="94">
      <c r="A94" t="s">
        <v>1055</v>
      </c>
      <c r="B94" t="s">
        <v>1077</v>
      </c>
      <c r="D94" s="7">
        <v>24.0</v>
      </c>
      <c r="E94" s="7">
        <v>24.0</v>
      </c>
      <c r="G94" s="7">
        <v>6639.90521667</v>
      </c>
      <c r="H94" s="7">
        <v>14655.418</v>
      </c>
      <c r="I94" s="7"/>
      <c r="J94" s="7">
        <v>0.897696037142</v>
      </c>
      <c r="K94" s="7">
        <v>0.569256912358</v>
      </c>
      <c r="M94">
        <v>15.30990648250523</v>
      </c>
      <c r="N94">
        <v>11.714571007939144</v>
      </c>
    </row>
    <row r="95">
      <c r="A95" t="s">
        <v>1055</v>
      </c>
      <c r="B95" t="s">
        <v>1077</v>
      </c>
      <c r="D95" s="7">
        <v>32.0</v>
      </c>
      <c r="E95" s="7">
        <v>84.0</v>
      </c>
      <c r="G95" s="7">
        <v>4693.713425</v>
      </c>
      <c r="H95" s="7">
        <v>26038.0881286</v>
      </c>
      <c r="I95" s="7"/>
      <c r="J95" s="7">
        <v>0.419125907756</v>
      </c>
      <c r="K95" s="7">
        <v>1.40164056285</v>
      </c>
      <c r="M95">
        <v>10.822490871107377</v>
      </c>
      <c r="N95">
        <v>20.81312401280277</v>
      </c>
    </row>
    <row r="96">
      <c r="A96" t="s">
        <v>1055</v>
      </c>
      <c r="B96" t="s">
        <v>1077</v>
      </c>
      <c r="D96" s="7">
        <v>20.0</v>
      </c>
      <c r="E96" s="7">
        <v>28.0</v>
      </c>
      <c r="G96" s="7">
        <v>5003.06506</v>
      </c>
      <c r="H96" s="7">
        <v>12557.9649143</v>
      </c>
      <c r="I96" s="7"/>
      <c r="J96" s="7">
        <v>0.396637176651</v>
      </c>
      <c r="K96" s="7">
        <v>0.320181353224</v>
      </c>
      <c r="M96">
        <v>11.535775842430406</v>
      </c>
      <c r="N96">
        <v>10.03800585583951</v>
      </c>
    </row>
    <row r="97">
      <c r="A97" t="s">
        <v>1055</v>
      </c>
      <c r="B97" t="s">
        <v>1077</v>
      </c>
      <c r="D97" s="7">
        <v>16.0</v>
      </c>
      <c r="E97" s="7">
        <v>32.0</v>
      </c>
      <c r="G97" s="7">
        <v>3412.15025</v>
      </c>
      <c r="H97" s="7">
        <v>13753.027675</v>
      </c>
      <c r="I97" s="7"/>
      <c r="J97" s="7">
        <v>0.300390054629</v>
      </c>
      <c r="K97" s="7">
        <v>0.438700665961</v>
      </c>
      <c r="M97">
        <v>7.867537190230517</v>
      </c>
      <c r="N97">
        <v>10.993259917454397</v>
      </c>
    </row>
    <row r="98">
      <c r="A98" t="s">
        <v>1055</v>
      </c>
      <c r="B98" t="s">
        <v>1077</v>
      </c>
      <c r="D98" s="7">
        <v>44.0</v>
      </c>
      <c r="E98" s="7">
        <v>24.0</v>
      </c>
      <c r="G98" s="7">
        <v>5980.15246364</v>
      </c>
      <c r="H98" s="7">
        <v>13908.69645</v>
      </c>
      <c r="I98" s="7"/>
      <c r="J98" s="7">
        <v>0.664351958275</v>
      </c>
      <c r="K98" s="7">
        <v>0.3371927137</v>
      </c>
      <c r="M98">
        <v>13.788687034205585</v>
      </c>
      <c r="N98">
        <v>11.117691231420086</v>
      </c>
    </row>
    <row r="99">
      <c r="A99" t="s">
        <v>1055</v>
      </c>
      <c r="B99" t="s">
        <v>1077</v>
      </c>
      <c r="D99" s="7">
        <v>180.0</v>
      </c>
      <c r="E99" s="7">
        <v>88.0</v>
      </c>
      <c r="G99" s="7">
        <v>8904.53138222</v>
      </c>
      <c r="H99" s="7">
        <v>18745.6055864</v>
      </c>
      <c r="I99" s="7"/>
      <c r="J99" s="7">
        <v>1.60100183694</v>
      </c>
      <c r="K99" s="7">
        <v>0.687946321104</v>
      </c>
      <c r="M99">
        <v>20.53154951520397</v>
      </c>
      <c r="N99">
        <v>14.983996207320972</v>
      </c>
    </row>
    <row r="100">
      <c r="A100" t="s">
        <v>1055</v>
      </c>
      <c r="B100" t="s">
        <v>1077</v>
      </c>
      <c r="D100" s="7">
        <v>28.0</v>
      </c>
      <c r="E100" s="7">
        <v>24.0</v>
      </c>
      <c r="G100" s="7">
        <v>3836.81827143</v>
      </c>
      <c r="H100" s="7">
        <v>10342.99275</v>
      </c>
      <c r="I100" s="7"/>
      <c r="J100" s="7">
        <v>0.592547636913</v>
      </c>
      <c r="K100" s="7">
        <v>0.438480187468</v>
      </c>
      <c r="M100">
        <v>8.846711964876544</v>
      </c>
      <c r="N100">
        <v>8.26750373168986</v>
      </c>
    </row>
    <row r="101">
      <c r="A101" t="s">
        <v>1055</v>
      </c>
      <c r="B101" t="s">
        <v>1077</v>
      </c>
      <c r="D101" s="7">
        <v>20.0</v>
      </c>
      <c r="E101" s="7">
        <v>40.0</v>
      </c>
      <c r="G101" s="7">
        <v>4406.74398</v>
      </c>
      <c r="H101" s="7">
        <v>13783.26118</v>
      </c>
      <c r="I101" s="7"/>
      <c r="J101" s="7">
        <v>0.451556548107</v>
      </c>
      <c r="K101" s="7">
        <v>0.457128347038</v>
      </c>
      <c r="M101">
        <v>10.160813449077878</v>
      </c>
      <c r="N101">
        <v>11.017426579991172</v>
      </c>
    </row>
    <row r="102">
      <c r="A102" t="s">
        <v>1055</v>
      </c>
      <c r="B102" t="s">
        <v>1077</v>
      </c>
      <c r="D102" s="7">
        <v>16.0</v>
      </c>
      <c r="E102" s="7">
        <v>100.0</v>
      </c>
      <c r="G102" s="7">
        <v>5258.994575</v>
      </c>
      <c r="H102" s="7">
        <v>23457.756384</v>
      </c>
      <c r="I102" s="7"/>
      <c r="J102" s="7">
        <v>0.525357872232</v>
      </c>
      <c r="K102" s="7">
        <v>0.916301092404</v>
      </c>
      <c r="M102">
        <v>12.125883202837574</v>
      </c>
      <c r="N102">
        <v>18.750577625783567</v>
      </c>
    </row>
    <row r="103">
      <c r="A103" t="s">
        <v>1055</v>
      </c>
      <c r="B103" t="s">
        <v>1077</v>
      </c>
      <c r="D103" s="7">
        <v>24.0</v>
      </c>
      <c r="E103" s="7">
        <v>68.0</v>
      </c>
      <c r="G103" s="7">
        <v>4760.79168333</v>
      </c>
      <c r="H103" s="7">
        <v>14609.9883294</v>
      </c>
      <c r="I103" s="7"/>
      <c r="J103" s="7">
        <v>0.66422650062</v>
      </c>
      <c r="K103" s="7">
        <v>0.553725890644</v>
      </c>
      <c r="M103">
        <v>10.977156009920407</v>
      </c>
      <c r="N103">
        <v>11.67825753655873</v>
      </c>
    </row>
    <row r="104">
      <c r="A104" t="s">
        <v>1055</v>
      </c>
      <c r="B104" t="s">
        <v>1077</v>
      </c>
      <c r="D104" s="7">
        <v>36.0</v>
      </c>
      <c r="E104" s="7">
        <v>56.0</v>
      </c>
      <c r="G104" s="7">
        <v>5458.04516667</v>
      </c>
      <c r="H104" s="7">
        <v>16379.6992286</v>
      </c>
      <c r="I104" s="7"/>
      <c r="J104" s="7">
        <v>0.736712719887</v>
      </c>
      <c r="K104" s="7">
        <v>0.518088383772</v>
      </c>
      <c r="M104">
        <v>12.584842456669117</v>
      </c>
      <c r="N104">
        <v>13.092847280242756</v>
      </c>
    </row>
    <row r="105">
      <c r="A105" t="s">
        <v>1055</v>
      </c>
      <c r="B105" t="s">
        <v>1077</v>
      </c>
      <c r="D105" s="7">
        <v>16.0</v>
      </c>
      <c r="E105" s="7">
        <v>48.0</v>
      </c>
      <c r="G105" s="7">
        <v>5749.577925</v>
      </c>
      <c r="H105" s="7">
        <v>14599.8518833</v>
      </c>
      <c r="I105" s="7"/>
      <c r="J105" s="7">
        <v>0.753460402922</v>
      </c>
      <c r="K105" s="7">
        <v>0.545112194534</v>
      </c>
      <c r="M105">
        <v>13.257041700630241</v>
      </c>
      <c r="N105">
        <v>11.67015513254633</v>
      </c>
    </row>
    <row r="106">
      <c r="A106" t="s">
        <v>1055</v>
      </c>
      <c r="B106" t="s">
        <v>1077</v>
      </c>
      <c r="D106" s="7">
        <v>20.0</v>
      </c>
      <c r="E106" s="7">
        <v>48.0</v>
      </c>
      <c r="G106" s="7">
        <v>6766.4578</v>
      </c>
      <c r="H106" s="7">
        <v>14987.6880333</v>
      </c>
      <c r="I106" s="7"/>
      <c r="J106" s="7">
        <v>0.267974611472</v>
      </c>
      <c r="K106" s="7">
        <v>0.750539834762</v>
      </c>
      <c r="M106">
        <v>15.601704053807525</v>
      </c>
      <c r="N106">
        <v>11.980165677357864</v>
      </c>
    </row>
    <row r="107">
      <c r="A107" t="s">
        <v>1055</v>
      </c>
      <c r="B107" t="s">
        <v>1077</v>
      </c>
      <c r="D107" s="7">
        <v>20.0</v>
      </c>
      <c r="E107" s="7">
        <v>60.0</v>
      </c>
      <c r="G107" s="7">
        <v>5637.82624</v>
      </c>
      <c r="H107" s="7">
        <v>24033.02652</v>
      </c>
      <c r="I107" s="7"/>
      <c r="J107" s="7">
        <v>0.421630358725</v>
      </c>
      <c r="K107" s="7">
        <v>0.993656877969</v>
      </c>
      <c r="M107">
        <v>12.99937117811781</v>
      </c>
      <c r="N107">
        <v>19.21041049147998</v>
      </c>
    </row>
    <row r="108">
      <c r="A108" t="s">
        <v>1055</v>
      </c>
      <c r="B108" t="s">
        <v>1077</v>
      </c>
      <c r="D108" s="7">
        <v>16.0</v>
      </c>
      <c r="E108" s="7">
        <v>16.0</v>
      </c>
      <c r="G108" s="7">
        <v>4681.735675</v>
      </c>
      <c r="H108" s="7">
        <v>13867.302225</v>
      </c>
      <c r="I108" s="7"/>
      <c r="J108" s="7">
        <v>0.405984197303</v>
      </c>
      <c r="K108" s="7">
        <v>0.1617826282</v>
      </c>
      <c r="M108">
        <v>10.794873273206967</v>
      </c>
      <c r="N108">
        <v>11.084603428118868</v>
      </c>
    </row>
    <row r="109">
      <c r="A109" t="s">
        <v>1055</v>
      </c>
      <c r="B109" t="s">
        <v>1077</v>
      </c>
      <c r="D109" s="7">
        <v>40.0</v>
      </c>
      <c r="E109" s="7">
        <v>24.0</v>
      </c>
      <c r="G109" s="7">
        <v>5121.63436</v>
      </c>
      <c r="H109" s="7">
        <v>14979.4972</v>
      </c>
      <c r="I109" s="7"/>
      <c r="J109" s="7">
        <v>0.628057232106</v>
      </c>
      <c r="K109" s="7">
        <v>0.186177544063</v>
      </c>
      <c r="M109">
        <v>11.809166024287023</v>
      </c>
      <c r="N109">
        <v>11.97361846742451</v>
      </c>
    </row>
    <row r="110">
      <c r="A110" t="s">
        <v>1055</v>
      </c>
      <c r="B110" t="s">
        <v>1077</v>
      </c>
      <c r="D110" s="7">
        <v>28.0</v>
      </c>
      <c r="E110" s="7">
        <v>24.0</v>
      </c>
      <c r="G110" s="7">
        <v>4553.3892</v>
      </c>
      <c r="H110" s="7">
        <v>13512.5311167</v>
      </c>
      <c r="I110" s="7"/>
      <c r="J110" s="7">
        <v>0.682059640322</v>
      </c>
      <c r="K110" s="7">
        <v>0.306808544173</v>
      </c>
      <c r="M110">
        <v>10.498939451037941</v>
      </c>
      <c r="N110">
        <v>10.801022888843523</v>
      </c>
    </row>
    <row r="111">
      <c r="A111" t="s">
        <v>1055</v>
      </c>
      <c r="B111" t="s">
        <v>1077</v>
      </c>
      <c r="D111" s="7">
        <v>104.0</v>
      </c>
      <c r="E111" s="7">
        <v>56.0</v>
      </c>
      <c r="G111" s="7">
        <v>14420.3289885</v>
      </c>
      <c r="H111" s="7">
        <v>15066.3990714</v>
      </c>
      <c r="I111" s="7"/>
      <c r="J111" s="7">
        <v>1.00696617335</v>
      </c>
      <c r="K111" s="7">
        <v>0.529951261887</v>
      </c>
      <c r="M111">
        <v>33.2495541813796</v>
      </c>
      <c r="N111">
        <v>12.043082070798913</v>
      </c>
    </row>
    <row r="112">
      <c r="A112" t="s">
        <v>1055</v>
      </c>
      <c r="B112" t="s">
        <v>1077</v>
      </c>
      <c r="D112" s="7">
        <v>24.0</v>
      </c>
      <c r="E112" s="7">
        <v>16.0</v>
      </c>
      <c r="G112" s="7">
        <v>5852.5151</v>
      </c>
      <c r="H112" s="7">
        <v>14106.711575</v>
      </c>
      <c r="I112" s="7"/>
      <c r="J112" s="7">
        <v>0.670076579555</v>
      </c>
      <c r="K112" s="7">
        <v>0.303855748181</v>
      </c>
      <c r="M112">
        <v>13.494388239684248</v>
      </c>
      <c r="N112">
        <v>11.275971414384395</v>
      </c>
    </row>
    <row r="113">
      <c r="A113" t="s">
        <v>1055</v>
      </c>
      <c r="B113" t="s">
        <v>1077</v>
      </c>
      <c r="D113" s="7">
        <v>72.0</v>
      </c>
      <c r="E113" s="7">
        <v>104.0</v>
      </c>
      <c r="G113" s="7">
        <v>8607.09105556</v>
      </c>
      <c r="H113" s="7">
        <v>24079.8132231</v>
      </c>
      <c r="I113" s="7"/>
      <c r="J113" s="7">
        <v>1.37408189639</v>
      </c>
      <c r="K113" s="7">
        <v>1.0328381192</v>
      </c>
      <c r="M113">
        <v>19.845728944473866</v>
      </c>
      <c r="N113">
        <v>19.247808684809733</v>
      </c>
    </row>
    <row r="114">
      <c r="A114" t="s">
        <v>1055</v>
      </c>
      <c r="B114" t="s">
        <v>1077</v>
      </c>
      <c r="D114" s="7">
        <v>16.0</v>
      </c>
      <c r="E114" s="7">
        <v>24.0</v>
      </c>
      <c r="G114" s="7">
        <v>4912.65905</v>
      </c>
      <c r="H114" s="7">
        <v>14110.7258167</v>
      </c>
      <c r="I114" s="7"/>
      <c r="J114" s="7">
        <v>0.437748066396</v>
      </c>
      <c r="K114" s="7">
        <v>0.202185460696</v>
      </c>
      <c r="M114">
        <v>11.327322933331414</v>
      </c>
      <c r="N114">
        <v>11.279180133469561</v>
      </c>
    </row>
    <row r="115">
      <c r="A115" t="s">
        <v>1055</v>
      </c>
      <c r="B115" t="s">
        <v>1077</v>
      </c>
      <c r="D115" s="7">
        <v>36.0</v>
      </c>
      <c r="E115" s="7">
        <v>100.0</v>
      </c>
      <c r="G115" s="7">
        <v>5996.80497778</v>
      </c>
      <c r="H115" s="7">
        <v>18643.546068</v>
      </c>
      <c r="I115" s="7"/>
      <c r="J115" s="7">
        <v>0.709466993802</v>
      </c>
      <c r="K115" s="7">
        <v>0.638454141534</v>
      </c>
      <c r="M115">
        <v>13.827083430820093</v>
      </c>
      <c r="N115">
        <v>14.902416584321962</v>
      </c>
    </row>
    <row r="116">
      <c r="A116" t="s">
        <v>1055</v>
      </c>
      <c r="B116" t="s">
        <v>1077</v>
      </c>
      <c r="D116" s="7">
        <v>16.0</v>
      </c>
      <c r="E116" s="7">
        <v>84.0</v>
      </c>
      <c r="G116" s="7">
        <v>4485.270475</v>
      </c>
      <c r="H116" s="7">
        <v>18518.7062476</v>
      </c>
      <c r="I116" s="7"/>
      <c r="J116" s="7">
        <v>0.307479450278</v>
      </c>
      <c r="K116" s="7">
        <v>0.714496726881</v>
      </c>
      <c r="M116">
        <v>10.341875264814437</v>
      </c>
      <c r="N116">
        <v>14.802627895886452</v>
      </c>
    </row>
    <row r="117">
      <c r="A117" t="s">
        <v>1055</v>
      </c>
      <c r="B117" t="s">
        <v>1077</v>
      </c>
      <c r="D117" s="7">
        <v>20.0</v>
      </c>
      <c r="E117" s="7">
        <v>24.0</v>
      </c>
      <c r="G117" s="7">
        <v>5311.47946</v>
      </c>
      <c r="H117" s="7">
        <v>15703.2894667</v>
      </c>
      <c r="I117" s="7"/>
      <c r="J117" s="7">
        <v>0.717341058869</v>
      </c>
      <c r="K117" s="7">
        <v>0.291408275299</v>
      </c>
      <c r="M117">
        <v>12.246899791911419</v>
      </c>
      <c r="N117">
        <v>12.552170092717926</v>
      </c>
    </row>
    <row r="118">
      <c r="A118" t="s">
        <v>1055</v>
      </c>
      <c r="B118" t="s">
        <v>1077</v>
      </c>
      <c r="D118" s="7">
        <v>80.0</v>
      </c>
      <c r="E118" s="7">
        <v>52.0</v>
      </c>
      <c r="G118" s="7">
        <v>11760.524305</v>
      </c>
      <c r="H118" s="7">
        <v>22148.7848385</v>
      </c>
      <c r="I118" s="7"/>
      <c r="J118" s="7">
        <v>1.02015352282</v>
      </c>
      <c r="K118" s="7">
        <v>0.737684998033</v>
      </c>
      <c r="M118">
        <v>27.116731552544444</v>
      </c>
      <c r="N118">
        <v>17.704272421992616</v>
      </c>
    </row>
    <row r="119">
      <c r="A119" t="s">
        <v>1055</v>
      </c>
      <c r="B119" t="s">
        <v>1077</v>
      </c>
      <c r="D119" s="7">
        <v>64.0</v>
      </c>
      <c r="E119" s="7">
        <v>16.0</v>
      </c>
      <c r="G119" s="7">
        <v>8796.3175375</v>
      </c>
      <c r="H119" s="7">
        <v>15617.972625</v>
      </c>
      <c r="I119" s="7"/>
      <c r="J119" s="7">
        <v>0.746752191698</v>
      </c>
      <c r="K119" s="7">
        <v>0.359686499322</v>
      </c>
      <c r="M119">
        <v>20.28203633862787</v>
      </c>
      <c r="N119">
        <v>12.483973457161863</v>
      </c>
    </row>
    <row r="120">
      <c r="A120" t="s">
        <v>1055</v>
      </c>
      <c r="B120" t="s">
        <v>1077</v>
      </c>
      <c r="D120" s="7">
        <v>36.0</v>
      </c>
      <c r="E120" s="7">
        <v>28.0</v>
      </c>
      <c r="G120" s="7">
        <v>9210.88886667</v>
      </c>
      <c r="H120" s="7">
        <v>17688.1676286</v>
      </c>
      <c r="I120" s="7"/>
      <c r="J120" s="7">
        <v>0.789580094308</v>
      </c>
      <c r="K120" s="7">
        <v>0.554075063387</v>
      </c>
      <c r="M120">
        <v>21.237930748684484</v>
      </c>
      <c r="N120">
        <v>14.138750302827612</v>
      </c>
    </row>
    <row r="121">
      <c r="A121" t="s">
        <v>1055</v>
      </c>
      <c r="B121" t="s">
        <v>1077</v>
      </c>
      <c r="D121" s="7">
        <v>16.0</v>
      </c>
      <c r="E121" s="7">
        <v>64.0</v>
      </c>
      <c r="G121" s="7">
        <v>4120.019875</v>
      </c>
      <c r="H121" s="7">
        <v>19121.7740688</v>
      </c>
      <c r="I121" s="7"/>
      <c r="J121" s="7">
        <v>0.301326653188</v>
      </c>
      <c r="K121" s="7">
        <v>0.489583611141</v>
      </c>
      <c r="M121">
        <v>9.499701717722244</v>
      </c>
      <c r="N121">
        <v>15.284680391014914</v>
      </c>
    </row>
    <row r="122">
      <c r="A122" t="s">
        <v>1055</v>
      </c>
      <c r="B122" t="s">
        <v>1077</v>
      </c>
      <c r="D122" s="7">
        <v>88.0</v>
      </c>
      <c r="E122" s="7">
        <v>252.0</v>
      </c>
      <c r="G122" s="7">
        <v>7709.45553636</v>
      </c>
      <c r="H122" s="7">
        <v>20162.5979524</v>
      </c>
      <c r="I122" s="7"/>
      <c r="J122" s="7">
        <v>1.39038118184</v>
      </c>
      <c r="K122" s="7">
        <v>1.11708333188</v>
      </c>
      <c r="M122">
        <v>17.776013277475357</v>
      </c>
      <c r="N122">
        <v>16.116646104390757</v>
      </c>
    </row>
    <row r="123">
      <c r="A123" t="s">
        <v>1055</v>
      </c>
      <c r="B123" t="s">
        <v>1077</v>
      </c>
      <c r="D123" s="7">
        <v>88.0</v>
      </c>
      <c r="E123" s="7">
        <v>160.0</v>
      </c>
      <c r="G123" s="7">
        <v>8347.92685</v>
      </c>
      <c r="H123" s="7">
        <v>22786.4936725</v>
      </c>
      <c r="I123" s="7"/>
      <c r="J123" s="7">
        <v>1.92274092579</v>
      </c>
      <c r="K123" s="7">
        <v>0.940761892027</v>
      </c>
      <c r="M123">
        <v>19.24816322308752</v>
      </c>
      <c r="N123">
        <v>18.214014649630414</v>
      </c>
    </row>
    <row r="124">
      <c r="A124" t="s">
        <v>1055</v>
      </c>
      <c r="B124" t="s">
        <v>1077</v>
      </c>
      <c r="D124" s="7">
        <v>76.0</v>
      </c>
      <c r="E124" s="7">
        <v>344.0</v>
      </c>
      <c r="G124" s="7">
        <v>8067.75268421</v>
      </c>
      <c r="H124" s="7">
        <v>26682.5158349</v>
      </c>
      <c r="I124" s="7"/>
      <c r="J124" s="7">
        <v>1.02839575341</v>
      </c>
      <c r="K124" s="7">
        <v>1.04831801368</v>
      </c>
      <c r="M124">
        <v>18.602153959839328</v>
      </c>
      <c r="N124">
        <v>21.328236862189577</v>
      </c>
    </row>
    <row r="125">
      <c r="A125" t="s">
        <v>1055</v>
      </c>
      <c r="B125" t="s">
        <v>1077</v>
      </c>
      <c r="D125" s="7">
        <v>52.0</v>
      </c>
      <c r="E125" s="7">
        <v>32.0</v>
      </c>
      <c r="G125" s="7">
        <v>8386.28693077</v>
      </c>
      <c r="H125" s="7">
        <v>13089.4056875</v>
      </c>
      <c r="I125" s="7"/>
      <c r="J125" s="7">
        <v>1.26548666741</v>
      </c>
      <c r="K125" s="7">
        <v>0.535598060552</v>
      </c>
      <c r="M125">
        <v>19.33661166174529</v>
      </c>
      <c r="N125">
        <v>10.462804430275632</v>
      </c>
    </row>
    <row r="126">
      <c r="A126" t="s">
        <v>1055</v>
      </c>
      <c r="B126" t="s">
        <v>1078</v>
      </c>
      <c r="D126" s="7">
        <v>80.0</v>
      </c>
      <c r="E126" s="7">
        <v>132.0</v>
      </c>
      <c r="G126" s="7">
        <v>7005.02745</v>
      </c>
      <c r="H126" s="7">
        <v>22598.2078939</v>
      </c>
      <c r="I126" s="7"/>
      <c r="J126" s="7">
        <v>0.74445295714</v>
      </c>
      <c r="K126" s="7">
        <v>1.0393158524</v>
      </c>
      <c r="M126">
        <v>16.1517840492108</v>
      </c>
      <c r="N126">
        <v>23.726456416408222</v>
      </c>
    </row>
    <row r="127">
      <c r="A127" t="s">
        <v>1055</v>
      </c>
      <c r="B127" t="s">
        <v>1078</v>
      </c>
      <c r="D127" s="7">
        <v>68.0</v>
      </c>
      <c r="E127" s="7">
        <v>16.0</v>
      </c>
      <c r="G127" s="7">
        <v>6880.50603529</v>
      </c>
      <c r="H127" s="7">
        <v>9793.18185</v>
      </c>
      <c r="I127" s="7"/>
      <c r="J127" s="7">
        <v>0.691404974517</v>
      </c>
      <c r="K127" s="7">
        <v>0.518637637674</v>
      </c>
      <c r="M127">
        <v>15.864669828138313</v>
      </c>
      <c r="N127">
        <v>10.282120751916175</v>
      </c>
    </row>
    <row r="128">
      <c r="A128" t="s">
        <v>1055</v>
      </c>
      <c r="B128" t="s">
        <v>1078</v>
      </c>
      <c r="D128" s="7">
        <v>16.0</v>
      </c>
      <c r="E128" s="7">
        <v>68.0</v>
      </c>
      <c r="G128" s="7">
        <v>4486.47885</v>
      </c>
      <c r="H128" s="7">
        <v>14705.9915588</v>
      </c>
      <c r="I128" s="7"/>
      <c r="J128" s="7">
        <v>0.294333004601</v>
      </c>
      <c r="K128" s="7">
        <v>1.1818204118</v>
      </c>
      <c r="M128">
        <v>10.344661465466721</v>
      </c>
      <c r="N128">
        <v>15.440209658134915</v>
      </c>
    </row>
    <row r="129">
      <c r="A129" t="s">
        <v>1055</v>
      </c>
      <c r="B129" t="s">
        <v>1078</v>
      </c>
      <c r="D129" s="7">
        <v>16.0</v>
      </c>
      <c r="E129" s="7">
        <v>32.0</v>
      </c>
      <c r="G129" s="7">
        <v>5150.1356</v>
      </c>
      <c r="H129" s="7">
        <v>16456.9078</v>
      </c>
      <c r="I129" s="7"/>
      <c r="J129" s="7">
        <v>0.761526939213</v>
      </c>
      <c r="K129" s="7">
        <v>0.95173988275</v>
      </c>
      <c r="M129">
        <v>11.874882522459306</v>
      </c>
      <c r="N129">
        <v>17.278542949016224</v>
      </c>
    </row>
    <row r="130">
      <c r="A130" t="s">
        <v>1055</v>
      </c>
      <c r="B130" t="s">
        <v>1078</v>
      </c>
      <c r="D130" s="7">
        <v>16.0</v>
      </c>
      <c r="E130" s="7">
        <v>88.0</v>
      </c>
      <c r="G130" s="7">
        <v>5036.335525</v>
      </c>
      <c r="H130" s="7">
        <v>14112.4320227</v>
      </c>
      <c r="I130" s="7"/>
      <c r="J130" s="7">
        <v>0.506483689845</v>
      </c>
      <c r="K130" s="7">
        <v>0.736427936961</v>
      </c>
      <c r="M130">
        <v>11.612488941662706</v>
      </c>
      <c r="N130">
        <v>14.817015795597628</v>
      </c>
    </row>
    <row r="131">
      <c r="A131" t="s">
        <v>1055</v>
      </c>
      <c r="B131" t="s">
        <v>1078</v>
      </c>
      <c r="D131" s="7">
        <v>44.0</v>
      </c>
      <c r="E131" s="7">
        <v>16.0</v>
      </c>
      <c r="G131" s="7">
        <v>5858.23790909</v>
      </c>
      <c r="H131" s="7">
        <v>10649.08165</v>
      </c>
      <c r="I131" s="7"/>
      <c r="J131" s="7">
        <v>0.683846569936</v>
      </c>
      <c r="K131" s="7">
        <v>0.0504334944225</v>
      </c>
      <c r="M131">
        <v>13.507583559365195</v>
      </c>
      <c r="N131">
        <v>11.180752599045706</v>
      </c>
    </row>
    <row r="132">
      <c r="A132" t="s">
        <v>1055</v>
      </c>
      <c r="B132" t="s">
        <v>1078</v>
      </c>
      <c r="D132" s="7">
        <v>52.0</v>
      </c>
      <c r="E132" s="7">
        <v>16.0</v>
      </c>
      <c r="G132" s="7">
        <v>5920.96308462</v>
      </c>
      <c r="H132" s="7">
        <v>11656.5653</v>
      </c>
      <c r="I132" s="7"/>
      <c r="J132" s="7">
        <v>0.977333774473</v>
      </c>
      <c r="K132" s="7">
        <v>0.352623315206</v>
      </c>
      <c r="M132">
        <v>13.652211613550676</v>
      </c>
      <c r="N132">
        <v>12.238536341199053</v>
      </c>
    </row>
    <row r="133">
      <c r="A133" t="s">
        <v>1055</v>
      </c>
      <c r="B133" t="s">
        <v>1078</v>
      </c>
      <c r="D133" s="7">
        <v>52.0</v>
      </c>
      <c r="E133" s="7">
        <v>44.0</v>
      </c>
      <c r="G133" s="7">
        <v>7045.48793846</v>
      </c>
      <c r="H133" s="7">
        <v>10485.8248091</v>
      </c>
      <c r="I133" s="7"/>
      <c r="J133" s="7">
        <v>0.627145194001</v>
      </c>
      <c r="K133" s="7">
        <v>0.499433901991</v>
      </c>
      <c r="M133">
        <v>16.24507548551081</v>
      </c>
      <c r="N133">
        <v>11.009344922008628</v>
      </c>
    </row>
    <row r="134">
      <c r="A134" t="s">
        <v>1055</v>
      </c>
      <c r="B134" t="s">
        <v>1078</v>
      </c>
      <c r="D134" s="7">
        <v>28.0</v>
      </c>
      <c r="E134" s="7">
        <v>36.0</v>
      </c>
      <c r="G134" s="7">
        <v>5034.63081429</v>
      </c>
      <c r="H134" s="7">
        <v>10640.4593333</v>
      </c>
      <c r="I134" s="7"/>
      <c r="J134" s="7">
        <v>0.758962263759</v>
      </c>
      <c r="K134" s="7">
        <v>0.616008613413</v>
      </c>
      <c r="M134">
        <v>11.60855831905618</v>
      </c>
      <c r="N134">
        <v>11.171699800595865</v>
      </c>
    </row>
    <row r="135">
      <c r="A135" t="s">
        <v>1055</v>
      </c>
      <c r="B135" t="s">
        <v>1078</v>
      </c>
      <c r="D135" s="7">
        <v>28.0</v>
      </c>
      <c r="E135" s="7">
        <v>20.0</v>
      </c>
      <c r="G135" s="7">
        <v>5384.5177</v>
      </c>
      <c r="H135" s="7">
        <v>8954.62836</v>
      </c>
      <c r="I135" s="7"/>
      <c r="J135" s="7">
        <v>0.643876163691</v>
      </c>
      <c r="K135" s="7">
        <v>0.515627630134</v>
      </c>
      <c r="M135">
        <v>12.415307109118213</v>
      </c>
      <c r="N135">
        <v>9.401701254639022</v>
      </c>
    </row>
    <row r="136">
      <c r="A136" t="s">
        <v>1055</v>
      </c>
      <c r="B136" t="s">
        <v>1078</v>
      </c>
      <c r="D136" s="7">
        <v>36.0</v>
      </c>
      <c r="E136" s="7">
        <v>108.0</v>
      </c>
      <c r="G136" s="7">
        <v>5784.51425556</v>
      </c>
      <c r="H136" s="7">
        <v>13178.0811148</v>
      </c>
      <c r="I136" s="7"/>
      <c r="J136" s="7">
        <v>0.651807901827</v>
      </c>
      <c r="K136" s="7">
        <v>0.809844726787</v>
      </c>
      <c r="M136">
        <v>13.337595855586045</v>
      </c>
      <c r="N136">
        <v>13.836016054467496</v>
      </c>
    </row>
    <row r="137">
      <c r="A137" t="s">
        <v>1055</v>
      </c>
      <c r="B137" t="s">
        <v>1078</v>
      </c>
      <c r="D137" s="7">
        <v>32.0</v>
      </c>
      <c r="E137" s="7">
        <v>20.0</v>
      </c>
      <c r="G137" s="7">
        <v>6220.40505</v>
      </c>
      <c r="H137" s="7">
        <v>10692.3293</v>
      </c>
      <c r="I137" s="7"/>
      <c r="J137" s="7">
        <v>0.704334631713</v>
      </c>
      <c r="K137" s="7">
        <v>0.406993563133</v>
      </c>
      <c r="M137">
        <v>14.342647446188138</v>
      </c>
      <c r="N137">
        <v>11.226159451113565</v>
      </c>
    </row>
    <row r="138">
      <c r="A138" t="s">
        <v>1055</v>
      </c>
      <c r="B138" t="s">
        <v>1078</v>
      </c>
      <c r="D138" s="7">
        <v>36.0</v>
      </c>
      <c r="E138" s="7">
        <v>44.0</v>
      </c>
      <c r="G138" s="7">
        <v>5525.50177778</v>
      </c>
      <c r="H138" s="7">
        <v>11528.0642545</v>
      </c>
      <c r="I138" s="7"/>
      <c r="J138" s="7">
        <v>0.87767294176</v>
      </c>
      <c r="K138" s="7">
        <v>1.00180881586</v>
      </c>
      <c r="M138">
        <v>12.740379979272305</v>
      </c>
      <c r="N138">
        <v>12.103619693390815</v>
      </c>
    </row>
    <row r="139">
      <c r="A139" t="s">
        <v>1055</v>
      </c>
      <c r="B139" t="s">
        <v>1078</v>
      </c>
      <c r="D139" s="7">
        <v>100.0</v>
      </c>
      <c r="E139" s="7">
        <v>96.0</v>
      </c>
      <c r="G139" s="7">
        <v>8797.331784</v>
      </c>
      <c r="H139" s="7">
        <v>15259.3145</v>
      </c>
      <c r="I139" s="7"/>
      <c r="J139" s="7">
        <v>1.02543680533</v>
      </c>
      <c r="K139" s="7">
        <v>0.913310175238</v>
      </c>
      <c r="M139">
        <v>20.28437492909844</v>
      </c>
      <c r="N139">
        <v>16.02115805502635</v>
      </c>
    </row>
    <row r="140">
      <c r="A140" t="s">
        <v>1055</v>
      </c>
      <c r="B140" t="s">
        <v>1078</v>
      </c>
      <c r="D140" s="7">
        <v>20.0</v>
      </c>
      <c r="E140" s="7">
        <v>68.0</v>
      </c>
      <c r="G140" s="7">
        <v>5037.88504</v>
      </c>
      <c r="H140" s="7">
        <v>14168.7066588</v>
      </c>
      <c r="I140" s="7"/>
      <c r="J140" s="7">
        <v>0.381313266331</v>
      </c>
      <c r="K140" s="7">
        <v>0.749556530157</v>
      </c>
      <c r="M140">
        <v>11.61606172304574</v>
      </c>
      <c r="N140">
        <v>14.876100025065943</v>
      </c>
    </row>
    <row r="141">
      <c r="A141" t="s">
        <v>1056</v>
      </c>
      <c r="B141" t="s">
        <v>1078</v>
      </c>
      <c r="D141" s="7">
        <v>28.0</v>
      </c>
      <c r="E141" s="7">
        <v>36.0</v>
      </c>
      <c r="G141" s="7">
        <v>6875.20264286</v>
      </c>
      <c r="H141" s="7">
        <v>11371.5205</v>
      </c>
      <c r="I141" s="7"/>
      <c r="J141" s="7">
        <v>0.641585263612</v>
      </c>
      <c r="K141" s="7">
        <v>0.752248566935</v>
      </c>
      <c r="M141">
        <v>13.373249948555841</v>
      </c>
      <c r="N141">
        <v>11.939260263393372</v>
      </c>
    </row>
    <row r="142">
      <c r="A142" t="s">
        <v>1056</v>
      </c>
      <c r="B142" t="s">
        <v>1078</v>
      </c>
      <c r="D142" s="7">
        <v>52.0</v>
      </c>
      <c r="E142" s="7">
        <v>20.0</v>
      </c>
      <c r="G142" s="7">
        <v>8475.98457692</v>
      </c>
      <c r="H142" s="7">
        <v>10105.31288</v>
      </c>
      <c r="I142" s="7"/>
      <c r="J142" s="7">
        <v>0.704960072281</v>
      </c>
      <c r="K142" s="7">
        <v>0.719311533083</v>
      </c>
      <c r="M142">
        <v>16.486999175940316</v>
      </c>
      <c r="N142">
        <v>10.609835379300527</v>
      </c>
    </row>
    <row r="143">
      <c r="A143" t="s">
        <v>1056</v>
      </c>
      <c r="B143" t="s">
        <v>1078</v>
      </c>
      <c r="D143" s="7">
        <v>80.0</v>
      </c>
      <c r="E143" s="7">
        <v>16.0</v>
      </c>
      <c r="G143" s="7">
        <v>9456.74452</v>
      </c>
      <c r="H143" s="7">
        <v>10367.736475</v>
      </c>
      <c r="I143" s="7"/>
      <c r="J143" s="7">
        <v>1.08084701647</v>
      </c>
      <c r="K143" s="7">
        <v>0.0736579582092</v>
      </c>
      <c r="M143">
        <v>18.394717179272384</v>
      </c>
      <c r="N143">
        <v>10.885360855419602</v>
      </c>
    </row>
    <row r="144">
      <c r="A144" t="s">
        <v>1056</v>
      </c>
      <c r="B144" t="s">
        <v>1078</v>
      </c>
      <c r="D144" s="7">
        <v>48.0</v>
      </c>
      <c r="E144" s="7">
        <v>16.0</v>
      </c>
      <c r="G144" s="7">
        <v>5599.84188333</v>
      </c>
      <c r="H144" s="7">
        <v>10924.70415</v>
      </c>
      <c r="I144" s="7"/>
      <c r="J144" s="7">
        <v>0.753887500389</v>
      </c>
      <c r="K144" s="7">
        <v>0.294644326821</v>
      </c>
      <c r="M144">
        <v>10.892491329828097</v>
      </c>
      <c r="N144">
        <v>11.470135954767319</v>
      </c>
    </row>
    <row r="145">
      <c r="A145" t="s">
        <v>1056</v>
      </c>
      <c r="B145" t="s">
        <v>1078</v>
      </c>
      <c r="D145" s="7">
        <v>72.0</v>
      </c>
      <c r="E145" s="7">
        <v>16.0</v>
      </c>
      <c r="G145" s="7">
        <v>10808.557</v>
      </c>
      <c r="H145" s="7">
        <v>11064.05495</v>
      </c>
      <c r="I145" s="7"/>
      <c r="J145" s="7">
        <v>1.38665976411</v>
      </c>
      <c r="K145" s="7">
        <v>0.540707817074</v>
      </c>
      <c r="M145">
        <v>21.024185300825362</v>
      </c>
      <c r="N145">
        <v>11.616444046909622</v>
      </c>
    </row>
    <row r="146">
      <c r="A146" t="s">
        <v>1056</v>
      </c>
      <c r="B146" t="s">
        <v>1078</v>
      </c>
      <c r="D146" s="7">
        <v>16.0</v>
      </c>
      <c r="E146" s="7">
        <v>16.0</v>
      </c>
      <c r="G146" s="7">
        <v>5502.8778</v>
      </c>
      <c r="H146" s="7">
        <v>12496.787875</v>
      </c>
      <c r="I146" s="7"/>
      <c r="J146" s="7">
        <v>0.421196251169</v>
      </c>
      <c r="K146" s="7">
        <v>0.226250635626</v>
      </c>
      <c r="M146">
        <v>10.703882354970991</v>
      </c>
      <c r="N146">
        <v>13.120708254981695</v>
      </c>
    </row>
    <row r="147">
      <c r="A147" t="s">
        <v>1056</v>
      </c>
      <c r="B147" t="s">
        <v>1078</v>
      </c>
      <c r="D147" s="7">
        <v>124.0</v>
      </c>
      <c r="E147" s="7">
        <v>20.0</v>
      </c>
      <c r="G147" s="7">
        <v>9734.48927097</v>
      </c>
      <c r="H147" s="7">
        <v>9349.15284</v>
      </c>
      <c r="I147" s="7"/>
      <c r="J147" s="7">
        <v>1.37823553209</v>
      </c>
      <c r="K147" s="7">
        <v>0.312470247304</v>
      </c>
      <c r="M147">
        <v>18.9349703426433</v>
      </c>
      <c r="N147">
        <v>9.815922945309142</v>
      </c>
    </row>
    <row r="148">
      <c r="A148" t="s">
        <v>1056</v>
      </c>
      <c r="B148" t="s">
        <v>1078</v>
      </c>
      <c r="D148" s="7">
        <v>24.0</v>
      </c>
      <c r="E148" s="7">
        <v>80.0</v>
      </c>
      <c r="G148" s="7">
        <v>6944.44483333</v>
      </c>
      <c r="H148" s="7">
        <v>17637.56028</v>
      </c>
      <c r="I148" s="7"/>
      <c r="J148" s="7">
        <v>0.800425812776</v>
      </c>
      <c r="K148" s="7">
        <v>0.930097396668</v>
      </c>
      <c r="M148">
        <v>13.507935887028138</v>
      </c>
      <c r="N148">
        <v>18.51814122783398</v>
      </c>
    </row>
    <row r="149">
      <c r="A149" t="s">
        <v>1056</v>
      </c>
      <c r="B149" t="s">
        <v>1078</v>
      </c>
      <c r="D149" s="7">
        <v>72.0</v>
      </c>
      <c r="E149" s="7">
        <v>24.0</v>
      </c>
      <c r="G149" s="7">
        <v>7332.26898333</v>
      </c>
      <c r="H149" s="7">
        <v>8912.23501667</v>
      </c>
      <c r="I149" s="7"/>
      <c r="J149" s="7">
        <v>0.769585732987</v>
      </c>
      <c r="K149" s="7">
        <v>0.318110686567</v>
      </c>
      <c r="M149">
        <v>14.262309185307927</v>
      </c>
      <c r="N149">
        <v>9.35719136174895</v>
      </c>
    </row>
    <row r="150">
      <c r="A150" t="s">
        <v>1056</v>
      </c>
      <c r="B150" t="s">
        <v>1078</v>
      </c>
      <c r="D150" s="7">
        <v>28.0</v>
      </c>
      <c r="E150" s="7">
        <v>32.0</v>
      </c>
      <c r="G150" s="7">
        <v>5825.61555714</v>
      </c>
      <c r="H150" s="7">
        <v>8763.721725</v>
      </c>
      <c r="I150" s="7"/>
      <c r="J150" s="7">
        <v>0.487423324136</v>
      </c>
      <c r="K150" s="7">
        <v>0.214163760431</v>
      </c>
      <c r="M150">
        <v>11.331653333991053</v>
      </c>
      <c r="N150">
        <v>9.201263327162774</v>
      </c>
    </row>
    <row r="151">
      <c r="A151" t="s">
        <v>1056</v>
      </c>
      <c r="B151" t="s">
        <v>1079</v>
      </c>
      <c r="D151" s="7">
        <v>116.0</v>
      </c>
      <c r="E151" s="7">
        <v>68.0</v>
      </c>
      <c r="G151" s="7">
        <v>10964.8575793</v>
      </c>
      <c r="H151" s="7">
        <v>16457.2628353</v>
      </c>
      <c r="I151" s="7"/>
      <c r="J151" s="7">
        <v>1.13319934255</v>
      </c>
      <c r="K151" s="7">
        <v>0.525824943468</v>
      </c>
      <c r="M151">
        <v>21.328212225217722</v>
      </c>
      <c r="N151">
        <v>12.182468504376669</v>
      </c>
    </row>
    <row r="152">
      <c r="A152" t="s">
        <v>1056</v>
      </c>
      <c r="B152" t="s">
        <v>1079</v>
      </c>
      <c r="D152" s="7">
        <v>24.0</v>
      </c>
      <c r="E152" s="7">
        <v>36.0</v>
      </c>
      <c r="G152" s="7">
        <v>5445.37216667</v>
      </c>
      <c r="H152" s="7">
        <v>14337.1075222</v>
      </c>
      <c r="I152" s="7"/>
      <c r="J152" s="7">
        <v>0.714967440395</v>
      </c>
      <c r="K152" s="7">
        <v>0.603524901141</v>
      </c>
      <c r="M152">
        <v>10.59202569445921</v>
      </c>
      <c r="N152">
        <v>10.61302615027959</v>
      </c>
    </row>
    <row r="153">
      <c r="A153" t="s">
        <v>1056</v>
      </c>
      <c r="B153" t="s">
        <v>1079</v>
      </c>
      <c r="D153" s="7">
        <v>112.0</v>
      </c>
      <c r="E153" s="7">
        <v>20.0</v>
      </c>
      <c r="G153" s="7">
        <v>11545.3771964</v>
      </c>
      <c r="H153" s="7">
        <v>13333.88416</v>
      </c>
      <c r="I153" s="7"/>
      <c r="J153" s="7">
        <v>1.14787555006</v>
      </c>
      <c r="K153" s="7">
        <v>0.28690598734</v>
      </c>
      <c r="M153">
        <v>22.457405696712076</v>
      </c>
      <c r="N153">
        <v>9.87039129446132</v>
      </c>
    </row>
    <row r="154">
      <c r="A154" t="s">
        <v>1056</v>
      </c>
      <c r="B154" t="s">
        <v>1079</v>
      </c>
      <c r="D154" s="7">
        <v>108.0</v>
      </c>
      <c r="E154" s="7">
        <v>16.0</v>
      </c>
      <c r="G154" s="7">
        <v>9037.32758519</v>
      </c>
      <c r="H154" s="7">
        <v>12521.5328</v>
      </c>
      <c r="I154" s="7"/>
      <c r="J154" s="7">
        <v>1.29585122257</v>
      </c>
      <c r="K154" s="7">
        <v>0.254720779871</v>
      </c>
      <c r="M154">
        <v>17.578891407548216</v>
      </c>
      <c r="N154">
        <v>9.26904920272173</v>
      </c>
    </row>
    <row r="155">
      <c r="A155" t="s">
        <v>1056</v>
      </c>
      <c r="B155" t="s">
        <v>1079</v>
      </c>
      <c r="D155" s="7">
        <v>52.0</v>
      </c>
      <c r="E155" s="7">
        <v>84.0</v>
      </c>
      <c r="G155" s="7">
        <v>4867.01675385</v>
      </c>
      <c r="H155" s="7">
        <v>18991.9291333</v>
      </c>
      <c r="I155" s="7"/>
      <c r="J155" s="7">
        <v>0.49882595906</v>
      </c>
      <c r="K155" s="7">
        <v>0.9149232802</v>
      </c>
      <c r="M155">
        <v>9.467041909032254</v>
      </c>
      <c r="N155">
        <v>14.058752103509399</v>
      </c>
    </row>
    <row r="156">
      <c r="A156" t="s">
        <v>1056</v>
      </c>
      <c r="B156" t="s">
        <v>1079</v>
      </c>
      <c r="D156" s="7">
        <v>60.0</v>
      </c>
      <c r="E156" s="7">
        <v>84.0</v>
      </c>
      <c r="G156" s="7">
        <v>7111.3853</v>
      </c>
      <c r="H156" s="7">
        <v>24768.0139333</v>
      </c>
      <c r="I156" s="7"/>
      <c r="J156" s="7">
        <v>0.87430719019</v>
      </c>
      <c r="K156" s="7">
        <v>0.96465764935</v>
      </c>
      <c r="M156">
        <v>13.83265891022877</v>
      </c>
      <c r="N156">
        <v>18.334491748602456</v>
      </c>
    </row>
    <row r="157">
      <c r="A157" t="s">
        <v>1056</v>
      </c>
      <c r="B157" t="s">
        <v>1079</v>
      </c>
      <c r="D157" s="7">
        <v>24.0</v>
      </c>
      <c r="E157" s="7">
        <v>56.0</v>
      </c>
      <c r="G157" s="7">
        <v>5477.7778</v>
      </c>
      <c r="H157" s="7">
        <v>13277.7375357</v>
      </c>
      <c r="I157" s="7"/>
      <c r="J157" s="7">
        <v>0.413197921245</v>
      </c>
      <c r="K157" s="7">
        <v>0.517578938544</v>
      </c>
      <c r="M157">
        <v>10.655059274234985</v>
      </c>
      <c r="N157">
        <v>9.828828825112247</v>
      </c>
    </row>
    <row r="158">
      <c r="A158" t="s">
        <v>1056</v>
      </c>
      <c r="B158" t="s">
        <v>1079</v>
      </c>
      <c r="D158" s="7">
        <v>52.0</v>
      </c>
      <c r="E158" s="7">
        <v>24.0</v>
      </c>
      <c r="G158" s="7">
        <v>5738.96941538</v>
      </c>
      <c r="H158" s="7">
        <v>14387.4437167</v>
      </c>
      <c r="I158" s="7"/>
      <c r="J158" s="7">
        <v>0.651523562746</v>
      </c>
      <c r="K158" s="7">
        <v>0.326945904543</v>
      </c>
      <c r="M158">
        <v>11.16311422743281</v>
      </c>
      <c r="N158">
        <v>10.650287456139704</v>
      </c>
    </row>
    <row r="159">
      <c r="A159" t="s">
        <v>1056</v>
      </c>
      <c r="B159" t="s">
        <v>1079</v>
      </c>
      <c r="D159" s="7">
        <v>56.0</v>
      </c>
      <c r="E159" s="7">
        <v>56.0</v>
      </c>
      <c r="G159" s="7">
        <v>6489.21663571</v>
      </c>
      <c r="H159" s="7">
        <v>16583.2322786</v>
      </c>
      <c r="I159" s="7"/>
      <c r="J159" s="7">
        <v>0.816117799312</v>
      </c>
      <c r="K159" s="7">
        <v>0.450193211709</v>
      </c>
      <c r="M159">
        <v>12.622452100346566</v>
      </c>
      <c r="N159">
        <v>12.275717229324078</v>
      </c>
    </row>
    <row r="160">
      <c r="A160" t="s">
        <v>1056</v>
      </c>
      <c r="B160" t="s">
        <v>1079</v>
      </c>
      <c r="D160" s="7">
        <v>40.0</v>
      </c>
      <c r="E160" s="7">
        <v>24.0</v>
      </c>
      <c r="G160" s="7">
        <v>5842.04608</v>
      </c>
      <c r="H160" s="7">
        <v>13017.2218667</v>
      </c>
      <c r="I160" s="7"/>
      <c r="J160" s="7">
        <v>0.970394194494</v>
      </c>
      <c r="K160" s="7">
        <v>0.370946277897</v>
      </c>
      <c r="M160">
        <v>11.363613044912508</v>
      </c>
      <c r="N160">
        <v>9.635982422630198</v>
      </c>
    </row>
    <row r="161">
      <c r="A161" t="s">
        <v>1056</v>
      </c>
      <c r="B161" t="s">
        <v>1079</v>
      </c>
      <c r="D161" s="7">
        <v>56.0</v>
      </c>
      <c r="E161" s="7">
        <v>192.0</v>
      </c>
      <c r="G161" s="7">
        <v>7577.4079</v>
      </c>
      <c r="H161" s="7">
        <v>20409.8513896</v>
      </c>
      <c r="I161" s="7"/>
      <c r="J161" s="7">
        <v>0.63248103616</v>
      </c>
      <c r="K161" s="7">
        <v>0.782326127477</v>
      </c>
      <c r="M161">
        <v>14.739139349455987</v>
      </c>
      <c r="N161">
        <v>15.108367303916726</v>
      </c>
    </row>
    <row r="162">
      <c r="A162" t="s">
        <v>1056</v>
      </c>
      <c r="B162" t="s">
        <v>1079</v>
      </c>
      <c r="D162" s="7">
        <v>72.0</v>
      </c>
      <c r="E162" s="7">
        <v>52.0</v>
      </c>
      <c r="G162" s="7">
        <v>7255.55908333</v>
      </c>
      <c r="H162" s="7">
        <v>13048.7587154</v>
      </c>
      <c r="I162" s="7"/>
      <c r="J162" s="7">
        <v>0.99145987475</v>
      </c>
      <c r="K162" s="7">
        <v>0.588509464195</v>
      </c>
      <c r="M162">
        <v>14.11309748646526</v>
      </c>
      <c r="N162">
        <v>9.659327535961618</v>
      </c>
    </row>
    <row r="163">
      <c r="A163" t="s">
        <v>1056</v>
      </c>
      <c r="B163" t="s">
        <v>1079</v>
      </c>
      <c r="D163" s="7">
        <v>48.0</v>
      </c>
      <c r="E163" s="7">
        <v>112.0</v>
      </c>
      <c r="G163" s="7">
        <v>6062.68284167</v>
      </c>
      <c r="H163" s="7">
        <v>25285.2562429</v>
      </c>
      <c r="I163" s="7"/>
      <c r="J163" s="7">
        <v>1.0802101596</v>
      </c>
      <c r="K163" s="7">
        <v>0.640411093503</v>
      </c>
      <c r="M163">
        <v>11.792783022137417</v>
      </c>
      <c r="N163">
        <v>18.717379729969387</v>
      </c>
    </row>
    <row r="164">
      <c r="A164" t="s">
        <v>1056</v>
      </c>
      <c r="B164" t="s">
        <v>1079</v>
      </c>
      <c r="D164" s="7">
        <v>16.0</v>
      </c>
      <c r="E164" s="7">
        <v>176.0</v>
      </c>
      <c r="G164" s="7">
        <v>4768.17235</v>
      </c>
      <c r="H164" s="7">
        <v>20023.3135955</v>
      </c>
      <c r="I164" s="7"/>
      <c r="J164" s="7">
        <v>0.227868105481</v>
      </c>
      <c r="K164" s="7">
        <v>1.2425270114</v>
      </c>
      <c r="M164">
        <v>9.27477544251947</v>
      </c>
      <c r="N164">
        <v>14.82223317884983</v>
      </c>
    </row>
    <row r="165">
      <c r="A165" t="s">
        <v>1056</v>
      </c>
      <c r="B165" t="s">
        <v>1079</v>
      </c>
      <c r="D165" s="7">
        <v>28.0</v>
      </c>
      <c r="E165" s="7">
        <v>28.0</v>
      </c>
      <c r="G165" s="7">
        <v>6883.77341429</v>
      </c>
      <c r="H165" s="7">
        <v>14502.2748429</v>
      </c>
      <c r="I165" s="7"/>
      <c r="J165" s="7">
        <v>0.542097113809</v>
      </c>
      <c r="K165" s="7">
        <v>0.538669855912</v>
      </c>
      <c r="M165">
        <v>13.3899213216832</v>
      </c>
      <c r="N165">
        <v>10.73529105559933</v>
      </c>
    </row>
    <row r="166">
      <c r="A166" t="s">
        <v>1056</v>
      </c>
      <c r="B166" t="s">
        <v>1079</v>
      </c>
      <c r="D166" s="7">
        <v>16.0</v>
      </c>
      <c r="E166" s="7">
        <v>108.0</v>
      </c>
      <c r="G166" s="7">
        <v>5187.027275</v>
      </c>
      <c r="H166" s="7">
        <v>15569.0925889</v>
      </c>
      <c r="I166" s="7"/>
      <c r="J166" s="7">
        <v>0.194552533946</v>
      </c>
      <c r="K166" s="7">
        <v>0.781725275928</v>
      </c>
      <c r="M166">
        <v>10.089508024987538</v>
      </c>
      <c r="N166">
        <v>11.525001575545472</v>
      </c>
    </row>
    <row r="167">
      <c r="A167" t="s">
        <v>1056</v>
      </c>
      <c r="B167" t="s">
        <v>1079</v>
      </c>
      <c r="D167" s="7">
        <v>56.0</v>
      </c>
      <c r="E167" s="7">
        <v>44.0</v>
      </c>
      <c r="G167" s="7">
        <v>5475.71689286</v>
      </c>
      <c r="H167" s="7">
        <v>13872.6446545</v>
      </c>
      <c r="I167" s="7"/>
      <c r="J167" s="7">
        <v>0.794257936467</v>
      </c>
      <c r="K167" s="7">
        <v>0.410355908463</v>
      </c>
      <c r="M167">
        <v>10.651050515841137</v>
      </c>
      <c r="N167">
        <v>10.269208085645479</v>
      </c>
    </row>
    <row r="168">
      <c r="A168" t="s">
        <v>1056</v>
      </c>
      <c r="B168" t="s">
        <v>1079</v>
      </c>
      <c r="D168" s="7">
        <v>20.0</v>
      </c>
      <c r="E168" s="7">
        <v>36.0</v>
      </c>
      <c r="G168" s="7">
        <v>7411.37146</v>
      </c>
      <c r="H168" s="7">
        <v>19410.1568778</v>
      </c>
      <c r="I168" s="7"/>
      <c r="J168" s="7">
        <v>0.33583351117</v>
      </c>
      <c r="K168" s="7">
        <v>0.609003831058</v>
      </c>
      <c r="M168">
        <v>14.416174787095871</v>
      </c>
      <c r="N168">
        <v>14.3683446752522</v>
      </c>
    </row>
    <row r="169">
      <c r="A169" t="s">
        <v>1056</v>
      </c>
      <c r="B169" t="s">
        <v>1079</v>
      </c>
      <c r="D169" s="7">
        <v>96.0</v>
      </c>
      <c r="E169" s="7">
        <v>28.0</v>
      </c>
      <c r="G169" s="7">
        <v>9170.40320833</v>
      </c>
      <c r="H169" s="7">
        <v>15545.7843143</v>
      </c>
      <c r="I169" s="7"/>
      <c r="J169" s="7">
        <v>0.924846106253</v>
      </c>
      <c r="K169" s="7">
        <v>0.3184182734</v>
      </c>
      <c r="M169">
        <v>17.83774247896489</v>
      </c>
      <c r="N169">
        <v>11.50774765403692</v>
      </c>
    </row>
    <row r="170">
      <c r="A170" t="s">
        <v>1056</v>
      </c>
      <c r="B170" t="s">
        <v>1079</v>
      </c>
      <c r="D170" s="7">
        <v>84.0</v>
      </c>
      <c r="E170" s="7">
        <v>68.0</v>
      </c>
      <c r="G170" s="7">
        <v>8645.28425238</v>
      </c>
      <c r="H170" s="7">
        <v>15826.0431588</v>
      </c>
      <c r="I170" s="7"/>
      <c r="J170" s="7">
        <v>1.29956228992</v>
      </c>
      <c r="K170" s="7">
        <v>0.742581849554</v>
      </c>
      <c r="M170">
        <v>16.816311196799404</v>
      </c>
      <c r="N170">
        <v>11.715208917818336</v>
      </c>
    </row>
    <row r="171">
      <c r="A171" t="s">
        <v>1056</v>
      </c>
      <c r="B171" t="s">
        <v>1079</v>
      </c>
      <c r="D171" s="7">
        <v>36.0</v>
      </c>
      <c r="E171" s="7">
        <v>80.0</v>
      </c>
      <c r="G171" s="7">
        <v>6291.45142222</v>
      </c>
      <c r="H171" s="7">
        <v>15915.252275</v>
      </c>
      <c r="I171" s="7"/>
      <c r="J171" s="7">
        <v>0.928587381183</v>
      </c>
      <c r="K171" s="7">
        <v>0.685371649253</v>
      </c>
      <c r="M171">
        <v>12.237770547159489</v>
      </c>
      <c r="N171">
        <v>11.781245855994877</v>
      </c>
    </row>
    <row r="172">
      <c r="A172" t="s">
        <v>1056</v>
      </c>
      <c r="B172" t="s">
        <v>1079</v>
      </c>
      <c r="D172" s="7">
        <v>56.0</v>
      </c>
      <c r="E172" s="7">
        <v>32.0</v>
      </c>
      <c r="G172" s="7">
        <v>6828.57529286</v>
      </c>
      <c r="H172" s="7">
        <v>15054.54855</v>
      </c>
      <c r="I172" s="7"/>
      <c r="J172" s="7">
        <v>0.638114703745</v>
      </c>
      <c r="K172" s="7">
        <v>0.490072317712</v>
      </c>
      <c r="M172">
        <v>13.28255310100381</v>
      </c>
      <c r="N172">
        <v>11.144110985734354</v>
      </c>
    </row>
    <row r="173">
      <c r="A173" t="s">
        <v>1056</v>
      </c>
      <c r="B173" t="s">
        <v>1079</v>
      </c>
      <c r="D173" s="7">
        <v>52.0</v>
      </c>
      <c r="E173" s="7">
        <v>344.0</v>
      </c>
      <c r="G173" s="7">
        <v>9210.07716923</v>
      </c>
      <c r="H173" s="7">
        <v>28609.7693233</v>
      </c>
      <c r="I173" s="7"/>
      <c r="J173" s="7">
        <v>1.81946991237</v>
      </c>
      <c r="K173" s="7">
        <v>1.38205299572</v>
      </c>
      <c r="M173">
        <v>17.914913992755242</v>
      </c>
      <c r="N173">
        <v>21.17834643504559</v>
      </c>
    </row>
    <row r="174">
      <c r="A174" t="s">
        <v>1056</v>
      </c>
      <c r="B174" t="s">
        <v>1079</v>
      </c>
      <c r="D174" s="7">
        <v>84.0</v>
      </c>
      <c r="E174" s="7">
        <v>16.0</v>
      </c>
      <c r="G174" s="7">
        <v>6493.7678</v>
      </c>
      <c r="H174" s="7">
        <v>13635.648725</v>
      </c>
      <c r="I174" s="7"/>
      <c r="J174" s="7">
        <v>0.867634441749</v>
      </c>
      <c r="K174" s="7">
        <v>0.0318930993875</v>
      </c>
      <c r="M174">
        <v>12.631304764154274</v>
      </c>
      <c r="N174">
        <v>10.093772141303242</v>
      </c>
    </row>
    <row r="175">
      <c r="A175" t="s">
        <v>1056</v>
      </c>
      <c r="B175" t="s">
        <v>1079</v>
      </c>
      <c r="D175" s="7">
        <v>16.0</v>
      </c>
      <c r="E175" s="7">
        <v>32.0</v>
      </c>
      <c r="G175" s="7">
        <v>5362.130025</v>
      </c>
      <c r="H175" s="7">
        <v>15785.744075</v>
      </c>
      <c r="I175" s="7"/>
      <c r="J175" s="7">
        <v>0.176729899421</v>
      </c>
      <c r="K175" s="7">
        <v>0.678912856377</v>
      </c>
      <c r="M175">
        <v>10.430107853686604</v>
      </c>
      <c r="N175">
        <v>11.685377570767375</v>
      </c>
    </row>
    <row r="176">
      <c r="A176" t="s">
        <v>1056</v>
      </c>
      <c r="B176" t="s">
        <v>1079</v>
      </c>
      <c r="D176" s="7">
        <v>48.0</v>
      </c>
      <c r="E176" s="7">
        <v>108.0</v>
      </c>
      <c r="G176" s="7">
        <v>9281.4949</v>
      </c>
      <c r="H176" s="7">
        <v>28208.2163519</v>
      </c>
      <c r="I176" s="7"/>
      <c r="J176" s="7">
        <v>0.892207245624</v>
      </c>
      <c r="K176" s="7">
        <v>1.17329608108</v>
      </c>
      <c r="M176">
        <v>18.053831667471016</v>
      </c>
      <c r="N176">
        <v>20.881097343512184</v>
      </c>
    </row>
    <row r="177">
      <c r="A177" t="s">
        <v>1056</v>
      </c>
      <c r="B177" t="s">
        <v>1079</v>
      </c>
      <c r="D177" s="7">
        <v>52.0</v>
      </c>
      <c r="E177" s="7">
        <v>28.0</v>
      </c>
      <c r="G177" s="7">
        <v>17134.2081538</v>
      </c>
      <c r="H177" s="7">
        <v>14465.5569571</v>
      </c>
      <c r="I177" s="7"/>
      <c r="J177" s="7">
        <v>1.11640970089</v>
      </c>
      <c r="K177" s="7">
        <v>0.334630544426</v>
      </c>
      <c r="M177">
        <v>33.328479204800786</v>
      </c>
      <c r="N177">
        <v>10.708110685948409</v>
      </c>
    </row>
    <row r="178">
      <c r="A178" t="s">
        <v>1056</v>
      </c>
      <c r="B178" t="s">
        <v>1079</v>
      </c>
      <c r="D178" s="7">
        <v>16.0</v>
      </c>
      <c r="E178" s="7">
        <v>112.0</v>
      </c>
      <c r="G178" s="7">
        <v>6214.971825</v>
      </c>
      <c r="H178" s="7">
        <v>21392.8613571</v>
      </c>
      <c r="I178" s="7"/>
      <c r="J178" s="7">
        <v>0.409048049063</v>
      </c>
      <c r="K178" s="7">
        <v>1.08720007164</v>
      </c>
      <c r="M178">
        <v>12.089006820078643</v>
      </c>
      <c r="N178">
        <v>15.836039219253111</v>
      </c>
    </row>
    <row r="179">
      <c r="A179" t="s">
        <v>1056</v>
      </c>
      <c r="B179" t="s">
        <v>1079</v>
      </c>
      <c r="D179" s="7">
        <v>32.0</v>
      </c>
      <c r="E179" s="7">
        <v>28.0</v>
      </c>
      <c r="G179" s="7">
        <v>8834.257</v>
      </c>
      <c r="H179" s="7">
        <v>16014.2960143</v>
      </c>
      <c r="I179" s="7"/>
      <c r="J179" s="7">
        <v>1.0057462331</v>
      </c>
      <c r="K179" s="7">
        <v>0.465732280292</v>
      </c>
      <c r="M179">
        <v>17.183890149546652</v>
      </c>
      <c r="N179">
        <v>11.854562861784554</v>
      </c>
    </row>
    <row r="180">
      <c r="A180" t="s">
        <v>1056</v>
      </c>
      <c r="B180" t="s">
        <v>1079</v>
      </c>
      <c r="D180" s="7">
        <v>28.0</v>
      </c>
      <c r="E180" s="7">
        <v>36.0</v>
      </c>
      <c r="G180" s="7">
        <v>6217.64884286</v>
      </c>
      <c r="H180" s="7">
        <v>13830.2688</v>
      </c>
      <c r="I180" s="7"/>
      <c r="J180" s="7">
        <v>0.763278084682</v>
      </c>
      <c r="K180" s="7">
        <v>0.376112002971</v>
      </c>
      <c r="M180">
        <v>12.09421400171651</v>
      </c>
      <c r="N180">
        <v>10.237839411646727</v>
      </c>
    </row>
    <row r="181">
      <c r="A181" t="s">
        <v>1056</v>
      </c>
      <c r="B181" t="s">
        <v>1079</v>
      </c>
      <c r="D181" s="7">
        <v>28.0</v>
      </c>
      <c r="E181" s="7">
        <v>72.0</v>
      </c>
      <c r="G181" s="7">
        <v>6007.75237143</v>
      </c>
      <c r="H181" s="7">
        <v>14511.8384111</v>
      </c>
      <c r="I181" s="7"/>
      <c r="J181" s="7">
        <v>0.497500964623</v>
      </c>
      <c r="K181" s="7">
        <v>0.777600162041</v>
      </c>
      <c r="M181">
        <v>11.685935421205373</v>
      </c>
      <c r="N181">
        <v>10.742370475157243</v>
      </c>
    </row>
    <row r="182">
      <c r="A182" t="s">
        <v>1056</v>
      </c>
      <c r="B182" t="s">
        <v>1080</v>
      </c>
      <c r="D182" s="7">
        <v>24.0</v>
      </c>
      <c r="E182" s="7">
        <v>40.0</v>
      </c>
      <c r="G182" s="7">
        <v>5755.65253333</v>
      </c>
      <c r="H182" s="7">
        <v>20903.57364</v>
      </c>
      <c r="I182" s="7"/>
      <c r="J182" s="7">
        <v>1.04614977453</v>
      </c>
      <c r="K182" s="7">
        <v>0.699158318654</v>
      </c>
      <c r="M182">
        <v>11.19556527183923</v>
      </c>
      <c r="N182">
        <v>14.372256276774708</v>
      </c>
    </row>
    <row r="183">
      <c r="A183" t="s">
        <v>1056</v>
      </c>
      <c r="B183" t="s">
        <v>1080</v>
      </c>
      <c r="D183" s="7">
        <v>68.0</v>
      </c>
      <c r="E183" s="7">
        <v>16.0</v>
      </c>
      <c r="G183" s="7">
        <v>8578.86571176</v>
      </c>
      <c r="H183" s="7">
        <v>14448.20955</v>
      </c>
      <c r="I183" s="7"/>
      <c r="J183" s="7">
        <v>0.991392986644</v>
      </c>
      <c r="K183" s="7">
        <v>0.304641947832</v>
      </c>
      <c r="M183">
        <v>16.687117660103866</v>
      </c>
      <c r="N183">
        <v>9.933869393307422</v>
      </c>
    </row>
    <row r="184">
      <c r="A184" t="s">
        <v>1056</v>
      </c>
      <c r="B184" t="s">
        <v>1080</v>
      </c>
      <c r="D184" s="7">
        <v>204.0</v>
      </c>
      <c r="E184" s="7">
        <v>16.0</v>
      </c>
      <c r="G184" s="7">
        <v>13594.0123569</v>
      </c>
      <c r="H184" s="7">
        <v>14357.8653</v>
      </c>
      <c r="I184" s="7"/>
      <c r="J184" s="7">
        <v>1.20983845448</v>
      </c>
      <c r="K184" s="7">
        <v>0.442745106405</v>
      </c>
      <c r="M184">
        <v>26.442293339728447</v>
      </c>
      <c r="N184">
        <v>9.87175318597872</v>
      </c>
    </row>
    <row r="185">
      <c r="A185" t="s">
        <v>1056</v>
      </c>
      <c r="B185" t="s">
        <v>1080</v>
      </c>
      <c r="D185" s="7">
        <v>48.0</v>
      </c>
      <c r="E185" s="7">
        <v>56.0</v>
      </c>
      <c r="G185" s="7">
        <v>8837.22415</v>
      </c>
      <c r="H185" s="7">
        <v>15542.3279286</v>
      </c>
      <c r="I185" s="7"/>
      <c r="J185" s="7">
        <v>0.975853498069</v>
      </c>
      <c r="K185" s="7">
        <v>0.631594735687</v>
      </c>
      <c r="M185">
        <v>17.189661679586727</v>
      </c>
      <c r="N185">
        <v>10.68613070542479</v>
      </c>
    </row>
    <row r="186">
      <c r="A186" t="s">
        <v>1056</v>
      </c>
      <c r="B186" t="s">
        <v>1080</v>
      </c>
      <c r="D186" s="7">
        <v>56.0</v>
      </c>
      <c r="E186" s="7">
        <v>20.0</v>
      </c>
      <c r="G186" s="7">
        <v>5487.67709286</v>
      </c>
      <c r="H186" s="7">
        <v>14639.81638</v>
      </c>
      <c r="I186" s="7"/>
      <c r="J186" s="7">
        <v>1.14877280374</v>
      </c>
      <c r="K186" s="7">
        <v>0.431770524707</v>
      </c>
      <c r="M186">
        <v>10.674314811068975</v>
      </c>
      <c r="N186">
        <v>10.065608707960818</v>
      </c>
    </row>
    <row r="187">
      <c r="A187" t="s">
        <v>1057</v>
      </c>
      <c r="B187" t="s">
        <v>1080</v>
      </c>
      <c r="D187" s="7">
        <v>36.0</v>
      </c>
      <c r="E187" s="7">
        <v>56.0</v>
      </c>
      <c r="G187" s="7">
        <v>13508.9473333</v>
      </c>
      <c r="H187" s="7">
        <v>14793.3450786</v>
      </c>
      <c r="I187" s="7"/>
      <c r="J187" s="7">
        <v>0.700262482826</v>
      </c>
      <c r="K187" s="7">
        <v>0.309624941193</v>
      </c>
      <c r="M187">
        <v>17.94116956575042</v>
      </c>
      <c r="N187">
        <v>10.171167395681875</v>
      </c>
    </row>
    <row r="188">
      <c r="A188" t="s">
        <v>1057</v>
      </c>
      <c r="B188" t="s">
        <v>1080</v>
      </c>
      <c r="D188" s="7">
        <v>20.0</v>
      </c>
      <c r="E188" s="7">
        <v>16.0</v>
      </c>
      <c r="G188" s="7">
        <v>8329.06228</v>
      </c>
      <c r="H188" s="7">
        <v>12878.980175</v>
      </c>
      <c r="I188" s="7"/>
      <c r="J188" s="7">
        <v>0.602354530599</v>
      </c>
      <c r="K188" s="7">
        <v>0.158074099994</v>
      </c>
      <c r="M188">
        <v>11.061788531873113</v>
      </c>
      <c r="N188">
        <v>8.85494541968666</v>
      </c>
    </row>
    <row r="189">
      <c r="A189" t="s">
        <v>1057</v>
      </c>
      <c r="B189" t="s">
        <v>1080</v>
      </c>
      <c r="D189" s="7">
        <v>28.0</v>
      </c>
      <c r="E189" s="7">
        <v>16.0</v>
      </c>
      <c r="G189" s="7">
        <v>6896.12127143</v>
      </c>
      <c r="H189" s="7">
        <v>14556.359</v>
      </c>
      <c r="I189" s="7"/>
      <c r="J189" s="7">
        <v>0.419353283705</v>
      </c>
      <c r="K189" s="7">
        <v>0.206689976525</v>
      </c>
      <c r="M189">
        <v>9.158706302134963</v>
      </c>
      <c r="N189">
        <v>10.00822756949113</v>
      </c>
    </row>
    <row r="190">
      <c r="A190" t="s">
        <v>1057</v>
      </c>
      <c r="B190" t="s">
        <v>1080</v>
      </c>
      <c r="D190" s="7">
        <v>16.0</v>
      </c>
      <c r="E190" s="7">
        <v>32.0</v>
      </c>
      <c r="G190" s="7">
        <v>7749.099275</v>
      </c>
      <c r="H190" s="7">
        <v>17533.5398875</v>
      </c>
      <c r="I190" s="7"/>
      <c r="J190" s="7">
        <v>0.262439623991</v>
      </c>
      <c r="K190" s="7">
        <v>0.268752318712</v>
      </c>
      <c r="M190">
        <v>10.291542386274635</v>
      </c>
      <c r="N190">
        <v>12.055188889807532</v>
      </c>
    </row>
    <row r="191">
      <c r="A191" t="s">
        <v>1057</v>
      </c>
      <c r="B191" t="s">
        <v>1080</v>
      </c>
      <c r="D191" s="7">
        <v>56.0</v>
      </c>
      <c r="E191" s="7">
        <v>20.0</v>
      </c>
      <c r="G191" s="7">
        <v>10504.9899071</v>
      </c>
      <c r="H191" s="7">
        <v>13623.18488</v>
      </c>
      <c r="I191" s="7"/>
      <c r="J191" s="7">
        <v>0.899449460068</v>
      </c>
      <c r="K191" s="7">
        <v>0.448536869596</v>
      </c>
      <c r="M191">
        <v>13.9516278033884</v>
      </c>
      <c r="N191">
        <v>9.36662351487008</v>
      </c>
    </row>
    <row r="192">
      <c r="A192" t="s">
        <v>1057</v>
      </c>
      <c r="B192" t="s">
        <v>1080</v>
      </c>
      <c r="D192" s="7">
        <v>28.0</v>
      </c>
      <c r="E192" s="7">
        <v>40.0</v>
      </c>
      <c r="G192" s="7">
        <v>7359.02778571</v>
      </c>
      <c r="H192" s="7">
        <v>17122.28331</v>
      </c>
      <c r="I192" s="7"/>
      <c r="J192" s="7">
        <v>0.50546106202</v>
      </c>
      <c r="K192" s="7">
        <v>0.649660153299</v>
      </c>
      <c r="M192">
        <v>9.773490271668669</v>
      </c>
      <c r="N192">
        <v>11.772429346911533</v>
      </c>
    </row>
    <row r="193">
      <c r="A193" t="s">
        <v>1057</v>
      </c>
      <c r="B193" t="s">
        <v>1080</v>
      </c>
      <c r="D193" s="7">
        <v>44.0</v>
      </c>
      <c r="E193" s="7">
        <v>68.0</v>
      </c>
      <c r="G193" s="7">
        <v>8600.94029091</v>
      </c>
      <c r="H193" s="7">
        <v>23805.2278353</v>
      </c>
      <c r="I193" s="7"/>
      <c r="J193" s="7">
        <v>0.591352646103</v>
      </c>
      <c r="K193" s="7">
        <v>1.21402818742</v>
      </c>
      <c r="M193">
        <v>11.422868442438114</v>
      </c>
      <c r="N193">
        <v>16.36728920461958</v>
      </c>
    </row>
    <row r="194">
      <c r="A194" t="s">
        <v>1057</v>
      </c>
      <c r="B194" t="s">
        <v>1080</v>
      </c>
      <c r="D194" s="7">
        <v>16.0</v>
      </c>
      <c r="E194" s="7">
        <v>24.0</v>
      </c>
      <c r="G194" s="7">
        <v>7563.810925</v>
      </c>
      <c r="H194" s="7">
        <v>16119.9559333</v>
      </c>
      <c r="I194" s="7"/>
      <c r="J194" s="7">
        <v>0.605887448198</v>
      </c>
      <c r="K194" s="7">
        <v>0.332334165314</v>
      </c>
      <c r="M194">
        <v>10.045461798062286</v>
      </c>
      <c r="N194">
        <v>11.083278956683822</v>
      </c>
    </row>
    <row r="195">
      <c r="A195" t="s">
        <v>1057</v>
      </c>
      <c r="B195" t="s">
        <v>1080</v>
      </c>
      <c r="D195" s="7">
        <v>36.0</v>
      </c>
      <c r="E195" s="7">
        <v>16.0</v>
      </c>
      <c r="G195" s="7">
        <v>7904.01516667</v>
      </c>
      <c r="H195" s="7">
        <v>14660.68855</v>
      </c>
      <c r="I195" s="7"/>
      <c r="J195" s="7">
        <v>0.474106491572</v>
      </c>
      <c r="K195" s="7">
        <v>0.193412225512</v>
      </c>
      <c r="M195">
        <v>10.497285455094636</v>
      </c>
      <c r="N195">
        <v>10.079959372658571</v>
      </c>
    </row>
    <row r="196">
      <c r="A196" t="s">
        <v>1057</v>
      </c>
      <c r="B196" t="s">
        <v>1080</v>
      </c>
      <c r="D196" s="7">
        <v>24.0</v>
      </c>
      <c r="E196" s="7">
        <v>104.0</v>
      </c>
      <c r="G196" s="7">
        <v>7637.24905</v>
      </c>
      <c r="H196" s="7">
        <v>26321.0963269</v>
      </c>
      <c r="I196" s="7"/>
      <c r="J196" s="7">
        <v>0.287487364315</v>
      </c>
      <c r="K196" s="7">
        <v>1.13463428457</v>
      </c>
      <c r="M196">
        <v>10.1429946272834</v>
      </c>
      <c r="N196">
        <v>18.09707509399241</v>
      </c>
    </row>
    <row r="197">
      <c r="A197" t="s">
        <v>1057</v>
      </c>
      <c r="B197" t="s">
        <v>1080</v>
      </c>
      <c r="D197" s="7">
        <v>32.0</v>
      </c>
      <c r="E197" s="7">
        <v>56.0</v>
      </c>
      <c r="G197" s="7">
        <v>8528.4129625</v>
      </c>
      <c r="H197" s="7">
        <v>16913.74195</v>
      </c>
      <c r="I197" s="7"/>
      <c r="J197" s="7">
        <v>0.746589444953</v>
      </c>
      <c r="K197" s="7">
        <v>0.684879238092</v>
      </c>
      <c r="M197">
        <v>11.326545237894475</v>
      </c>
      <c r="N197">
        <v>11.629046692737425</v>
      </c>
    </row>
    <row r="198">
      <c r="A198" t="s">
        <v>1057</v>
      </c>
      <c r="B198" t="s">
        <v>1080</v>
      </c>
      <c r="D198" s="7">
        <v>20.0</v>
      </c>
      <c r="E198" s="7">
        <v>20.0</v>
      </c>
      <c r="G198" s="7">
        <v>7496.6098</v>
      </c>
      <c r="H198" s="7">
        <v>17599.74674</v>
      </c>
      <c r="I198" s="7"/>
      <c r="J198" s="7">
        <v>0.233948164142</v>
      </c>
      <c r="K198" s="7">
        <v>0.222647351572</v>
      </c>
      <c r="M198">
        <v>9.956212299275494</v>
      </c>
      <c r="N198">
        <v>12.100709424611582</v>
      </c>
    </row>
    <row r="199">
      <c r="A199" t="s">
        <v>1057</v>
      </c>
      <c r="B199" t="s">
        <v>1080</v>
      </c>
      <c r="D199" s="7">
        <v>28.0</v>
      </c>
      <c r="E199" s="7">
        <v>44.0</v>
      </c>
      <c r="G199" s="7">
        <v>8110.53795714</v>
      </c>
      <c r="H199" s="7">
        <v>19304.1558364</v>
      </c>
      <c r="I199" s="7"/>
      <c r="J199" s="7">
        <v>0.364190996406</v>
      </c>
      <c r="K199" s="7">
        <v>0.516839150314</v>
      </c>
      <c r="M199">
        <v>10.7715674040575</v>
      </c>
      <c r="N199">
        <v>13.272576242974743</v>
      </c>
    </row>
    <row r="200">
      <c r="A200" t="s">
        <v>1057</v>
      </c>
      <c r="B200" t="s">
        <v>1080</v>
      </c>
      <c r="D200" s="7">
        <v>172.0</v>
      </c>
      <c r="E200" s="7">
        <v>16.0</v>
      </c>
      <c r="G200" s="7">
        <v>14023.2756581</v>
      </c>
      <c r="H200" s="7">
        <v>15627.44405</v>
      </c>
      <c r="I200" s="7"/>
      <c r="J200" s="7">
        <v>1.20626123399</v>
      </c>
      <c r="K200" s="7">
        <v>0.138075925474</v>
      </c>
      <c r="M200">
        <v>18.62424660055081</v>
      </c>
      <c r="N200">
        <v>10.74465231187896</v>
      </c>
    </row>
    <row r="201">
      <c r="A201" t="s">
        <v>1057</v>
      </c>
      <c r="B201" t="s">
        <v>1080</v>
      </c>
      <c r="D201" s="7">
        <v>64.0</v>
      </c>
      <c r="E201" s="7">
        <v>16.0</v>
      </c>
      <c r="G201" s="7">
        <v>14959.3283563</v>
      </c>
      <c r="H201" s="7">
        <v>16623.361325</v>
      </c>
      <c r="I201" s="7"/>
      <c r="J201" s="7">
        <v>0.623893097186</v>
      </c>
      <c r="K201" s="7">
        <v>0.398156117202</v>
      </c>
      <c r="M201">
        <v>19.86741379681983</v>
      </c>
      <c r="N201">
        <v>11.429395435388589</v>
      </c>
    </row>
    <row r="202">
      <c r="A202" t="s">
        <v>1057</v>
      </c>
      <c r="B202" t="s">
        <v>1080</v>
      </c>
      <c r="D202" s="7">
        <v>40.0</v>
      </c>
      <c r="E202" s="7">
        <v>20.0</v>
      </c>
      <c r="G202" s="7">
        <v>8863.75239</v>
      </c>
      <c r="H202" s="7">
        <v>12521.12796</v>
      </c>
      <c r="I202" s="7"/>
      <c r="J202" s="7">
        <v>0.61881246888</v>
      </c>
      <c r="K202" s="7">
        <v>0.413760958002</v>
      </c>
      <c r="M202">
        <v>11.77190795805466</v>
      </c>
      <c r="N202">
        <v>8.608904057010289</v>
      </c>
    </row>
    <row r="203">
      <c r="A203" t="s">
        <v>1057</v>
      </c>
      <c r="B203" t="s">
        <v>1080</v>
      </c>
      <c r="D203" s="7">
        <v>44.0</v>
      </c>
      <c r="E203" s="7">
        <v>16.0</v>
      </c>
      <c r="G203" s="7">
        <v>8068.03566364</v>
      </c>
      <c r="H203" s="7">
        <v>13424.559525</v>
      </c>
      <c r="I203" s="7"/>
      <c r="J203" s="7">
        <v>0.515921765041</v>
      </c>
      <c r="K203" s="7">
        <v>0.229093937441</v>
      </c>
      <c r="M203">
        <v>10.715120307492313</v>
      </c>
      <c r="N203">
        <v>9.230058611935839</v>
      </c>
    </row>
    <row r="204">
      <c r="A204" t="s">
        <v>1057</v>
      </c>
      <c r="B204" t="s">
        <v>1080</v>
      </c>
      <c r="D204" s="7">
        <v>16.0</v>
      </c>
      <c r="E204" s="7">
        <v>72.0</v>
      </c>
      <c r="G204" s="7">
        <v>6096.0825</v>
      </c>
      <c r="H204" s="7">
        <v>15309.1316</v>
      </c>
      <c r="I204" s="7"/>
      <c r="J204" s="7">
        <v>0.12419264339</v>
      </c>
      <c r="K204" s="7">
        <v>0.466494899031</v>
      </c>
      <c r="M204">
        <v>8.096178563795345</v>
      </c>
      <c r="N204">
        <v>10.525796522611722</v>
      </c>
    </row>
    <row r="205">
      <c r="A205" t="s">
        <v>1057</v>
      </c>
      <c r="B205" t="s">
        <v>1080</v>
      </c>
      <c r="D205" s="7">
        <v>20.0</v>
      </c>
      <c r="E205" s="7">
        <v>68.0</v>
      </c>
      <c r="G205" s="7">
        <v>6224.7597</v>
      </c>
      <c r="H205" s="7">
        <v>19517.4484412</v>
      </c>
      <c r="I205" s="7"/>
      <c r="J205" s="7">
        <v>0.45383580028</v>
      </c>
      <c r="K205" s="7">
        <v>1.17096902133</v>
      </c>
      <c r="M205">
        <v>8.267074149327398</v>
      </c>
      <c r="N205">
        <v>13.419225616470403</v>
      </c>
    </row>
    <row r="206">
      <c r="A206" t="s">
        <v>1057</v>
      </c>
      <c r="B206" t="s">
        <v>1080</v>
      </c>
      <c r="D206" s="7">
        <v>20.0</v>
      </c>
      <c r="E206" s="7">
        <v>76.0</v>
      </c>
      <c r="G206" s="7">
        <v>7774.24548</v>
      </c>
      <c r="H206" s="7">
        <v>17282.0056105</v>
      </c>
      <c r="I206" s="7"/>
      <c r="J206" s="7">
        <v>0.454437836969</v>
      </c>
      <c r="K206" s="7">
        <v>0.816093352696</v>
      </c>
      <c r="M206">
        <v>10.324938943142394</v>
      </c>
      <c r="N206">
        <v>11.882246446869473</v>
      </c>
    </row>
    <row r="207">
      <c r="A207" t="s">
        <v>1057</v>
      </c>
      <c r="B207" t="s">
        <v>1080</v>
      </c>
      <c r="D207" s="7">
        <v>40.0</v>
      </c>
      <c r="E207" s="7">
        <v>88.0</v>
      </c>
      <c r="G207" s="7">
        <v>14759.24443</v>
      </c>
      <c r="H207" s="7">
        <v>15826.5033727</v>
      </c>
      <c r="I207" s="7"/>
      <c r="J207" s="7">
        <v>0.482389097475</v>
      </c>
      <c r="K207" s="7">
        <v>0.670307575221</v>
      </c>
      <c r="M207">
        <v>19.60168327314826</v>
      </c>
      <c r="N207">
        <v>10.881515589392958</v>
      </c>
    </row>
    <row r="208">
      <c r="A208" t="s">
        <v>1057</v>
      </c>
      <c r="B208" t="s">
        <v>1080</v>
      </c>
      <c r="D208" s="7">
        <v>24.0</v>
      </c>
      <c r="E208" s="7">
        <v>324.0</v>
      </c>
      <c r="G208" s="7">
        <v>7316.73635</v>
      </c>
      <c r="H208" s="7">
        <v>23362.465663</v>
      </c>
      <c r="I208" s="7"/>
      <c r="J208" s="7">
        <v>0.282353456675</v>
      </c>
      <c r="K208" s="7">
        <v>1.42866275681</v>
      </c>
      <c r="M208">
        <v>9.717323214344981</v>
      </c>
      <c r="N208">
        <v>16.06286798365762</v>
      </c>
    </row>
    <row r="209">
      <c r="A209" t="s">
        <v>1057</v>
      </c>
      <c r="B209" t="s">
        <v>1081</v>
      </c>
      <c r="D209" s="7">
        <v>92.0</v>
      </c>
      <c r="E209" s="7">
        <v>28.0</v>
      </c>
      <c r="G209" s="7">
        <v>14867.9572478</v>
      </c>
      <c r="H209" s="7">
        <v>5293.36062857</v>
      </c>
      <c r="I209" s="7"/>
      <c r="J209" s="7">
        <v>0.827287259102</v>
      </c>
      <c r="K209" s="7">
        <v>0.143723950319</v>
      </c>
      <c r="M209">
        <v>19.746064256358732</v>
      </c>
      <c r="N209">
        <v>10.899870615983792</v>
      </c>
    </row>
    <row r="210">
      <c r="A210" t="s">
        <v>1057</v>
      </c>
      <c r="B210" t="s">
        <v>1081</v>
      </c>
      <c r="D210" s="7">
        <v>32.0</v>
      </c>
      <c r="E210" s="7">
        <v>104.0</v>
      </c>
      <c r="G210" s="7">
        <v>9142.573075</v>
      </c>
      <c r="H210" s="7">
        <v>6908.47052308</v>
      </c>
      <c r="I210" s="7"/>
      <c r="J210" s="7">
        <v>0.745302361174</v>
      </c>
      <c r="K210" s="7">
        <v>0.684771308526</v>
      </c>
      <c r="M210">
        <v>12.1422084015017</v>
      </c>
      <c r="N210">
        <v>14.225638519598188</v>
      </c>
    </row>
    <row r="211">
      <c r="A211" t="s">
        <v>1057</v>
      </c>
      <c r="B211" t="s">
        <v>1081</v>
      </c>
      <c r="D211" s="7">
        <v>20.0</v>
      </c>
      <c r="E211" s="7">
        <v>28.0</v>
      </c>
      <c r="G211" s="7">
        <v>7058.30212</v>
      </c>
      <c r="H211" s="7">
        <v>4945.78177143</v>
      </c>
      <c r="I211" s="7"/>
      <c r="J211" s="7">
        <v>0.440017761665</v>
      </c>
      <c r="K211" s="7">
        <v>0.482263312502</v>
      </c>
      <c r="M211">
        <v>9.374097926124726</v>
      </c>
      <c r="N211">
        <v>10.184150521035152</v>
      </c>
    </row>
    <row r="212">
      <c r="A212" t="s">
        <v>1057</v>
      </c>
      <c r="B212" t="s">
        <v>1081</v>
      </c>
      <c r="D212" s="7">
        <v>20.0</v>
      </c>
      <c r="E212" s="7">
        <v>172.0</v>
      </c>
      <c r="G212" s="7">
        <v>9208.88762</v>
      </c>
      <c r="H212" s="7">
        <v>11069.6604163</v>
      </c>
      <c r="I212" s="7"/>
      <c r="J212" s="7">
        <v>0.670231308567</v>
      </c>
      <c r="K212" s="7">
        <v>0.626284848793</v>
      </c>
      <c r="M212">
        <v>12.230280437550562</v>
      </c>
      <c r="N212">
        <v>22.794189696677247</v>
      </c>
    </row>
    <row r="213">
      <c r="A213" t="s">
        <v>1057</v>
      </c>
      <c r="B213" t="s">
        <v>1081</v>
      </c>
      <c r="D213" s="7">
        <v>76.0</v>
      </c>
      <c r="E213" s="7">
        <v>16.0</v>
      </c>
      <c r="G213" s="7">
        <v>8672.06804737</v>
      </c>
      <c r="H213" s="7">
        <v>5105.785425</v>
      </c>
      <c r="I213" s="7"/>
      <c r="J213" s="7">
        <v>0.986085885545</v>
      </c>
      <c r="K213" s="7">
        <v>0.176423160204</v>
      </c>
      <c r="M213">
        <v>11.51733288204212</v>
      </c>
      <c r="N213">
        <v>10.513623467311408</v>
      </c>
    </row>
    <row r="214">
      <c r="A214" t="s">
        <v>1057</v>
      </c>
      <c r="B214" t="s">
        <v>1081</v>
      </c>
      <c r="D214" s="7">
        <v>64.0</v>
      </c>
      <c r="E214" s="7">
        <v>164.0</v>
      </c>
      <c r="G214" s="7">
        <v>10360.8520187</v>
      </c>
      <c r="H214" s="7">
        <v>9783.21166829</v>
      </c>
      <c r="I214" s="7"/>
      <c r="J214" s="7">
        <v>0.734288858313</v>
      </c>
      <c r="K214" s="7">
        <v>1.39618240544</v>
      </c>
      <c r="M214">
        <v>13.760198950138003</v>
      </c>
      <c r="N214">
        <v>20.145187315898326</v>
      </c>
    </row>
    <row r="215">
      <c r="A215" t="s">
        <v>1057</v>
      </c>
      <c r="B215" t="s">
        <v>1081</v>
      </c>
      <c r="D215" s="7">
        <v>16.0</v>
      </c>
      <c r="E215" s="7">
        <v>24.0</v>
      </c>
      <c r="G215" s="7">
        <v>6775.814325</v>
      </c>
      <c r="H215" s="7">
        <v>5330.12671667</v>
      </c>
      <c r="I215" s="7"/>
      <c r="J215" s="7">
        <v>0.159459195334</v>
      </c>
      <c r="K215" s="7">
        <v>0.565458076367</v>
      </c>
      <c r="M215">
        <v>8.99892721109375</v>
      </c>
      <c r="N215">
        <v>10.975577833282177</v>
      </c>
    </row>
    <row r="216">
      <c r="A216" t="s">
        <v>1057</v>
      </c>
      <c r="B216" t="s">
        <v>1081</v>
      </c>
      <c r="D216" s="7">
        <v>20.0</v>
      </c>
      <c r="E216" s="7">
        <v>24.0</v>
      </c>
      <c r="G216" s="7">
        <v>10862.9916</v>
      </c>
      <c r="H216" s="7">
        <v>5100.42915</v>
      </c>
      <c r="I216" s="7"/>
      <c r="J216" s="7">
        <v>0.57333494578</v>
      </c>
      <c r="K216" s="7">
        <v>0.324791297219</v>
      </c>
      <c r="M216">
        <v>14.427088171888895</v>
      </c>
      <c r="N216">
        <v>10.502594046007951</v>
      </c>
    </row>
    <row r="217">
      <c r="A217" t="s">
        <v>1057</v>
      </c>
      <c r="B217" t="s">
        <v>1081</v>
      </c>
      <c r="D217" s="7">
        <v>20.0</v>
      </c>
      <c r="E217" s="7">
        <v>56.0</v>
      </c>
      <c r="G217" s="7">
        <v>8475.3542</v>
      </c>
      <c r="H217" s="7">
        <v>5342.7129</v>
      </c>
      <c r="I217" s="7"/>
      <c r="J217" s="7">
        <v>0.621494025583</v>
      </c>
      <c r="K217" s="7">
        <v>1.03729507906</v>
      </c>
      <c r="M217">
        <v>11.256078144384174</v>
      </c>
      <c r="N217">
        <v>11.00149478462413</v>
      </c>
    </row>
    <row r="218">
      <c r="A218" t="s">
        <v>1057</v>
      </c>
      <c r="B218" t="s">
        <v>1081</v>
      </c>
      <c r="D218" s="7">
        <v>148.0</v>
      </c>
      <c r="E218" s="7">
        <v>16.0</v>
      </c>
      <c r="G218" s="7">
        <v>10139.7110892</v>
      </c>
      <c r="H218" s="7">
        <v>5253.99135</v>
      </c>
      <c r="I218" s="7"/>
      <c r="J218" s="7">
        <v>1.03165400947</v>
      </c>
      <c r="K218" s="7">
        <v>0.302045187037</v>
      </c>
      <c r="M218">
        <v>13.466502719321626</v>
      </c>
      <c r="N218">
        <v>10.818803015877062</v>
      </c>
    </row>
    <row r="219">
      <c r="A219" t="s">
        <v>1057</v>
      </c>
      <c r="B219" t="s">
        <v>1081</v>
      </c>
      <c r="D219" s="7">
        <v>36.0</v>
      </c>
      <c r="E219" s="7">
        <v>32.0</v>
      </c>
      <c r="G219" s="7">
        <v>10462.3366667</v>
      </c>
      <c r="H219" s="7">
        <v>5619.644425</v>
      </c>
      <c r="I219" s="7"/>
      <c r="J219" s="7">
        <v>0.90693190272</v>
      </c>
      <c r="K219" s="7">
        <v>0.583273042226</v>
      </c>
      <c r="M219">
        <v>13.894980234953607</v>
      </c>
      <c r="N219">
        <v>11.571740797279144</v>
      </c>
    </row>
    <row r="220">
      <c r="A220" t="s">
        <v>1057</v>
      </c>
      <c r="B220" t="s">
        <v>1081</v>
      </c>
      <c r="D220" s="7">
        <v>24.0</v>
      </c>
      <c r="E220" s="7">
        <v>52.0</v>
      </c>
      <c r="G220" s="7">
        <v>9073.51775</v>
      </c>
      <c r="H220" s="7">
        <v>6049.5672</v>
      </c>
      <c r="I220" s="7"/>
      <c r="J220" s="7">
        <v>0.48635528376</v>
      </c>
      <c r="K220" s="7">
        <v>0.690118658406</v>
      </c>
      <c r="M220">
        <v>12.050496348395313</v>
      </c>
      <c r="N220">
        <v>12.4570201030329</v>
      </c>
    </row>
    <row r="221">
      <c r="A221" t="s">
        <v>1057</v>
      </c>
      <c r="B221" t="s">
        <v>1081</v>
      </c>
      <c r="D221" s="7">
        <v>32.0</v>
      </c>
      <c r="E221" s="7">
        <v>36.0</v>
      </c>
      <c r="G221" s="7">
        <v>13272.7727125</v>
      </c>
      <c r="H221" s="7">
        <v>5512.19458889</v>
      </c>
      <c r="I221" s="7"/>
      <c r="J221" s="7">
        <v>0.818605029661</v>
      </c>
      <c r="K221" s="7">
        <v>0.757803817089</v>
      </c>
      <c r="M221">
        <v>17.627507160060627</v>
      </c>
      <c r="N221">
        <v>11.350484511624549</v>
      </c>
    </row>
    <row r="222">
      <c r="A222" t="s">
        <v>1057</v>
      </c>
      <c r="B222" t="s">
        <v>1081</v>
      </c>
      <c r="D222" s="7">
        <v>40.0</v>
      </c>
      <c r="E222" s="7">
        <v>332.0</v>
      </c>
      <c r="G222" s="7">
        <v>8196.01629</v>
      </c>
      <c r="H222" s="7">
        <v>7289.55644458</v>
      </c>
      <c r="I222" s="7"/>
      <c r="J222" s="7">
        <v>0.744675045052</v>
      </c>
      <c r="K222" s="7">
        <v>1.16500864827</v>
      </c>
      <c r="M222">
        <v>10.885090776841594</v>
      </c>
      <c r="N222">
        <v>15.01035498412615</v>
      </c>
    </row>
    <row r="223">
      <c r="A223" t="s">
        <v>1057</v>
      </c>
      <c r="B223" t="s">
        <v>1081</v>
      </c>
      <c r="D223" s="7">
        <v>48.0</v>
      </c>
      <c r="E223" s="7">
        <v>28.0</v>
      </c>
      <c r="G223" s="7">
        <v>8586.72960833</v>
      </c>
      <c r="H223" s="7">
        <v>5594.86081429</v>
      </c>
      <c r="I223" s="7"/>
      <c r="J223" s="7">
        <v>0.714675805564</v>
      </c>
      <c r="K223" s="7">
        <v>0.567689993626</v>
      </c>
      <c r="M223">
        <v>11.40399530158395</v>
      </c>
      <c r="N223">
        <v>11.520707404867169</v>
      </c>
    </row>
    <row r="224">
      <c r="A224" t="s">
        <v>1057</v>
      </c>
      <c r="B224" t="s">
        <v>1081</v>
      </c>
      <c r="D224" s="7">
        <v>28.0</v>
      </c>
      <c r="E224" s="7">
        <v>16.0</v>
      </c>
      <c r="G224" s="7">
        <v>8271.07088571</v>
      </c>
      <c r="H224" s="7">
        <v>4973.726825</v>
      </c>
      <c r="I224" s="7"/>
      <c r="J224" s="7">
        <v>0.407997893698</v>
      </c>
      <c r="K224" s="7">
        <v>0.441577026097</v>
      </c>
      <c r="M224">
        <v>10.984770433227744</v>
      </c>
      <c r="N224">
        <v>10.241693826629282</v>
      </c>
    </row>
    <row r="225">
      <c r="A225" t="s">
        <v>1057</v>
      </c>
      <c r="B225" t="s">
        <v>1081</v>
      </c>
      <c r="D225" s="7">
        <v>20.0</v>
      </c>
      <c r="E225" s="7">
        <v>44.0</v>
      </c>
      <c r="G225" s="7">
        <v>8181.09522</v>
      </c>
      <c r="H225" s="7">
        <v>5916.79842727</v>
      </c>
      <c r="I225" s="7"/>
      <c r="J225" s="7">
        <v>0.408154362002</v>
      </c>
      <c r="K225" s="7">
        <v>0.64070864448</v>
      </c>
      <c r="M225">
        <v>10.865274173788258</v>
      </c>
      <c r="N225">
        <v>12.183628103857714</v>
      </c>
    </row>
    <row r="226">
      <c r="A226" t="s">
        <v>1057</v>
      </c>
      <c r="B226" t="s">
        <v>1081</v>
      </c>
      <c r="D226" s="7">
        <v>28.0</v>
      </c>
      <c r="E226" s="7">
        <v>16.0</v>
      </c>
      <c r="G226" s="7">
        <v>10183.7672714</v>
      </c>
      <c r="H226" s="7">
        <v>3745.63005</v>
      </c>
      <c r="I226" s="7"/>
      <c r="J226" s="7">
        <v>0.935447742087</v>
      </c>
      <c r="K226" s="7">
        <v>0.277434259692</v>
      </c>
      <c r="M226">
        <v>13.52501352817802</v>
      </c>
      <c r="N226">
        <v>7.712847430039974</v>
      </c>
    </row>
    <row r="227">
      <c r="A227" t="s">
        <v>1057</v>
      </c>
      <c r="B227" t="s">
        <v>1081</v>
      </c>
      <c r="D227" s="7">
        <v>40.0</v>
      </c>
      <c r="E227" s="7">
        <v>20.0</v>
      </c>
      <c r="G227" s="7">
        <v>8986.48328</v>
      </c>
      <c r="H227" s="7">
        <v>5286.97502</v>
      </c>
      <c r="I227" s="7"/>
      <c r="J227" s="7">
        <v>0.463409597531</v>
      </c>
      <c r="K227" s="7">
        <v>0.382738748026</v>
      </c>
      <c r="M227">
        <v>11.934906277177397</v>
      </c>
      <c r="N227">
        <v>10.886721633305067</v>
      </c>
    </row>
    <row r="228">
      <c r="A228" t="s">
        <v>1057</v>
      </c>
      <c r="B228" t="s">
        <v>1081</v>
      </c>
      <c r="D228" s="7">
        <v>68.0</v>
      </c>
      <c r="E228" s="7">
        <v>16.0</v>
      </c>
      <c r="G228" s="7">
        <v>10704.3832882</v>
      </c>
      <c r="H228" s="7">
        <v>5071.67865</v>
      </c>
      <c r="I228" s="7"/>
      <c r="J228" s="7">
        <v>0.575586031824</v>
      </c>
      <c r="K228" s="7">
        <v>0.198161234052</v>
      </c>
      <c r="M228">
        <v>14.21644121722007</v>
      </c>
      <c r="N228">
        <v>10.443392198234074</v>
      </c>
    </row>
    <row r="229">
      <c r="A229" t="s">
        <v>1057</v>
      </c>
      <c r="B229" t="s">
        <v>1081</v>
      </c>
      <c r="D229" s="7">
        <v>96.0</v>
      </c>
      <c r="E229" s="7">
        <v>88.0</v>
      </c>
      <c r="G229" s="7">
        <v>13989.0978625</v>
      </c>
      <c r="H229" s="7">
        <v>14716.8122909</v>
      </c>
      <c r="I229" s="7"/>
      <c r="J229" s="7">
        <v>1.27623930975</v>
      </c>
      <c r="K229" s="7">
        <v>0.623594893961</v>
      </c>
      <c r="M229">
        <v>18.578855230585834</v>
      </c>
      <c r="N229">
        <v>30.304254916005053</v>
      </c>
    </row>
    <row r="230">
      <c r="A230" t="s">
        <v>1057</v>
      </c>
      <c r="B230" t="s">
        <v>1081</v>
      </c>
      <c r="D230" s="7">
        <v>20.0</v>
      </c>
      <c r="E230" s="7">
        <v>36.0</v>
      </c>
      <c r="G230" s="7">
        <v>8771.89508</v>
      </c>
      <c r="H230" s="7">
        <v>6591.15185556</v>
      </c>
      <c r="I230" s="7"/>
      <c r="J230" s="7">
        <v>0.498852227494</v>
      </c>
      <c r="K230" s="7">
        <v>0.46475779456</v>
      </c>
      <c r="M230">
        <v>11.649912695662804</v>
      </c>
      <c r="N230">
        <v>13.572228963231206</v>
      </c>
    </row>
    <row r="231">
      <c r="A231" t="s">
        <v>1057</v>
      </c>
      <c r="B231" t="s">
        <v>1081</v>
      </c>
      <c r="D231" s="7">
        <v>104.0</v>
      </c>
      <c r="E231" s="7">
        <v>16.0</v>
      </c>
      <c r="G231" s="7">
        <v>11261.4207385</v>
      </c>
      <c r="H231" s="7">
        <v>4127.10525</v>
      </c>
      <c r="I231" s="7"/>
      <c r="J231" s="7">
        <v>0.806430130879</v>
      </c>
      <c r="K231" s="7">
        <v>0.586552523709</v>
      </c>
      <c r="M231">
        <v>14.95624004119433</v>
      </c>
      <c r="N231">
        <v>8.498365480853343</v>
      </c>
    </row>
    <row r="232">
      <c r="A232" t="s">
        <v>1057</v>
      </c>
      <c r="B232" t="s">
        <v>1082</v>
      </c>
      <c r="D232" s="7">
        <v>24.0</v>
      </c>
      <c r="E232" s="7">
        <v>64.0</v>
      </c>
      <c r="G232" s="7">
        <v>8089.97793333</v>
      </c>
      <c r="H232" s="7">
        <v>5568.04596875</v>
      </c>
      <c r="I232" s="7"/>
      <c r="J232" s="7">
        <v>0.519125915374</v>
      </c>
      <c r="K232" s="7">
        <v>0.860805141858</v>
      </c>
      <c r="M232">
        <v>10.744261732908587</v>
      </c>
      <c r="N232">
        <v>12.373907344444511</v>
      </c>
    </row>
    <row r="233">
      <c r="A233" t="s">
        <v>1057</v>
      </c>
      <c r="B233" t="s">
        <v>1082</v>
      </c>
      <c r="D233" s="7">
        <v>16.0</v>
      </c>
      <c r="E233" s="7">
        <v>88.0</v>
      </c>
      <c r="G233" s="7">
        <v>7554.355725</v>
      </c>
      <c r="H233" s="7">
        <v>4571.36270909</v>
      </c>
      <c r="I233" s="7"/>
      <c r="J233" s="7">
        <v>0.175270486088</v>
      </c>
      <c r="K233" s="7">
        <v>0.744100154913</v>
      </c>
      <c r="M233">
        <v>10.032904391308621</v>
      </c>
      <c r="N233">
        <v>10.15897119341262</v>
      </c>
    </row>
    <row r="234">
      <c r="A234" t="s">
        <v>1057</v>
      </c>
      <c r="B234" t="s">
        <v>1082</v>
      </c>
      <c r="D234" s="7">
        <v>16.0</v>
      </c>
      <c r="E234" s="7">
        <v>20.0</v>
      </c>
      <c r="G234" s="7">
        <v>9033.7111</v>
      </c>
      <c r="H234" s="7">
        <v>3914.30586</v>
      </c>
      <c r="I234" s="7"/>
      <c r="J234" s="7">
        <v>0.378714147722</v>
      </c>
      <c r="K234" s="7">
        <v>0.289062209359</v>
      </c>
      <c r="M234">
        <v>11.997629323313793</v>
      </c>
      <c r="N234">
        <v>8.698789180494083</v>
      </c>
    </row>
    <row r="235">
      <c r="A235" t="s">
        <v>1057</v>
      </c>
      <c r="B235" t="s">
        <v>1082</v>
      </c>
      <c r="D235" s="7">
        <v>20.0</v>
      </c>
      <c r="E235" s="7">
        <v>20.0</v>
      </c>
      <c r="G235" s="7">
        <v>10395.96734</v>
      </c>
      <c r="H235" s="7">
        <v>4536.17516</v>
      </c>
      <c r="I235" s="7"/>
      <c r="J235" s="7">
        <v>0.452192522952</v>
      </c>
      <c r="K235" s="7">
        <v>0.240254302702</v>
      </c>
      <c r="M235">
        <v>13.806835443586024</v>
      </c>
      <c r="N235">
        <v>10.080773657946601</v>
      </c>
    </row>
    <row r="236">
      <c r="A236" t="s">
        <v>1057</v>
      </c>
      <c r="B236" t="s">
        <v>1082</v>
      </c>
      <c r="D236" s="7">
        <v>24.0</v>
      </c>
      <c r="E236" s="7">
        <v>16.0</v>
      </c>
      <c r="G236" s="7">
        <v>7994.49196667</v>
      </c>
      <c r="H236" s="7">
        <v>5556.76015</v>
      </c>
      <c r="I236" s="7"/>
      <c r="J236" s="7">
        <v>0.671242815976</v>
      </c>
      <c r="K236" s="7">
        <v>0.744544048748</v>
      </c>
      <c r="M236">
        <v>10.617447268633214</v>
      </c>
      <c r="N236">
        <v>12.348826790817178</v>
      </c>
    </row>
    <row r="237">
      <c r="A237" t="s">
        <v>1057</v>
      </c>
      <c r="B237" t="s">
        <v>1082</v>
      </c>
      <c r="D237" s="7">
        <v>20.0</v>
      </c>
      <c r="E237" s="7">
        <v>40.0</v>
      </c>
      <c r="G237" s="7">
        <v>8868.42682</v>
      </c>
      <c r="H237" s="7">
        <v>4453.73642</v>
      </c>
      <c r="I237" s="7"/>
      <c r="J237" s="7">
        <v>0.392888679212</v>
      </c>
      <c r="K237" s="7">
        <v>0.581007665469</v>
      </c>
      <c r="M237">
        <v>11.778116046603982</v>
      </c>
      <c r="N237">
        <v>9.8975694717603</v>
      </c>
    </row>
    <row r="238">
      <c r="A238" t="s">
        <v>1057</v>
      </c>
      <c r="B238" t="s">
        <v>1082</v>
      </c>
      <c r="D238" s="7">
        <v>16.0</v>
      </c>
      <c r="E238" s="7">
        <v>16.0</v>
      </c>
      <c r="G238" s="7">
        <v>9949.14775</v>
      </c>
      <c r="H238" s="7">
        <v>3976.498925</v>
      </c>
      <c r="I238" s="7"/>
      <c r="J238" s="7">
        <v>0.449822960967</v>
      </c>
      <c r="K238" s="7">
        <v>0.536769263681</v>
      </c>
      <c r="M238">
        <v>13.213416442704423</v>
      </c>
      <c r="N238">
        <v>8.837001262092572</v>
      </c>
    </row>
    <row r="239">
      <c r="A239" t="s">
        <v>1057</v>
      </c>
      <c r="B239" t="s">
        <v>1082</v>
      </c>
      <c r="D239" s="7">
        <v>276.0</v>
      </c>
      <c r="E239" s="7">
        <v>204.0</v>
      </c>
      <c r="G239" s="7">
        <v>13459.7897319</v>
      </c>
      <c r="H239" s="7">
        <v>6403.35269216</v>
      </c>
      <c r="I239" s="7"/>
      <c r="J239" s="7">
        <v>1.07525581664</v>
      </c>
      <c r="K239" s="7">
        <v>0.993896839041</v>
      </c>
      <c r="M239">
        <v>17.875883585991737</v>
      </c>
      <c r="N239">
        <v>14.230215294787685</v>
      </c>
    </row>
    <row r="240">
      <c r="A240" t="s">
        <v>1057</v>
      </c>
      <c r="B240" t="s">
        <v>1082</v>
      </c>
      <c r="D240" s="7">
        <v>20.0</v>
      </c>
      <c r="E240" s="7">
        <v>20.0</v>
      </c>
      <c r="G240" s="7">
        <v>10009.3889</v>
      </c>
      <c r="H240" s="7">
        <v>3851.88872</v>
      </c>
      <c r="I240" s="7"/>
      <c r="J240" s="7">
        <v>0.482128514359</v>
      </c>
      <c r="K240" s="7">
        <v>0.511681370691</v>
      </c>
      <c r="M240">
        <v>13.293422431351784</v>
      </c>
      <c r="N240">
        <v>8.560079135462143</v>
      </c>
    </row>
    <row r="241">
      <c r="A241" t="s">
        <v>1057</v>
      </c>
      <c r="B241" t="s">
        <v>1082</v>
      </c>
      <c r="D241" s="7">
        <v>36.0</v>
      </c>
      <c r="E241" s="7">
        <v>24.0</v>
      </c>
      <c r="G241" s="7">
        <v>8979.20535556</v>
      </c>
      <c r="H241" s="7">
        <v>4661.46673333</v>
      </c>
      <c r="I241" s="7"/>
      <c r="J241" s="7">
        <v>0.362406624099</v>
      </c>
      <c r="K241" s="7">
        <v>0.510780176328</v>
      </c>
      <c r="M241">
        <v>11.925240499878607</v>
      </c>
      <c r="N241">
        <v>10.359209994163333</v>
      </c>
    </row>
    <row r="242">
      <c r="A242" t="s">
        <v>1057</v>
      </c>
      <c r="B242" t="s">
        <v>1082</v>
      </c>
      <c r="D242" s="7">
        <v>24.0</v>
      </c>
      <c r="E242" s="7">
        <v>28.0</v>
      </c>
      <c r="G242" s="7">
        <v>10429.8566</v>
      </c>
      <c r="H242" s="7">
        <v>5154.88337143</v>
      </c>
      <c r="I242" s="7"/>
      <c r="J242" s="7">
        <v>0.437818109599</v>
      </c>
      <c r="K242" s="7">
        <v>0.486925351971</v>
      </c>
      <c r="M242">
        <v>13.851843610774523</v>
      </c>
      <c r="N242">
        <v>11.455733226249249</v>
      </c>
    </row>
    <row r="243">
      <c r="A243" t="s">
        <v>1057</v>
      </c>
      <c r="B243" t="s">
        <v>1082</v>
      </c>
      <c r="D243" s="7">
        <v>16.0</v>
      </c>
      <c r="E243" s="7">
        <v>20.0</v>
      </c>
      <c r="G243" s="7">
        <v>7520.60025</v>
      </c>
      <c r="H243" s="7">
        <v>4728.64754</v>
      </c>
      <c r="I243" s="7"/>
      <c r="J243" s="7">
        <v>0.199228366113</v>
      </c>
      <c r="K243" s="7">
        <v>0.258593453975</v>
      </c>
      <c r="M243">
        <v>9.988073903350866</v>
      </c>
      <c r="N243">
        <v>10.508506368820642</v>
      </c>
    </row>
    <row r="244">
      <c r="A244" t="s">
        <v>1057</v>
      </c>
      <c r="B244" t="s">
        <v>1082</v>
      </c>
      <c r="D244" s="7">
        <v>92.0</v>
      </c>
      <c r="E244" s="7">
        <v>16.0</v>
      </c>
      <c r="G244" s="7">
        <v>12971.6116348</v>
      </c>
      <c r="H244" s="7">
        <v>4132.79285</v>
      </c>
      <c r="I244" s="7"/>
      <c r="J244" s="7">
        <v>0.747972956112</v>
      </c>
      <c r="K244" s="7">
        <v>0.614806038488</v>
      </c>
      <c r="M244">
        <v>17.227536545895834</v>
      </c>
      <c r="N244">
        <v>9.184334340393958</v>
      </c>
    </row>
    <row r="245">
      <c r="A245" t="s">
        <v>1057</v>
      </c>
      <c r="B245" t="s">
        <v>1082</v>
      </c>
      <c r="D245" s="7">
        <v>28.0</v>
      </c>
      <c r="E245" s="7">
        <v>24.0</v>
      </c>
      <c r="G245" s="7">
        <v>8876.22388571</v>
      </c>
      <c r="H245" s="7">
        <v>3895.74283333</v>
      </c>
      <c r="I245" s="7"/>
      <c r="J245" s="7">
        <v>0.509911946598</v>
      </c>
      <c r="K245" s="7">
        <v>0.495170929532</v>
      </c>
      <c r="M245">
        <v>11.788471292987508</v>
      </c>
      <c r="N245">
        <v>8.657536437011686</v>
      </c>
    </row>
    <row r="246">
      <c r="A246" t="s">
        <v>1057</v>
      </c>
      <c r="B246" t="s">
        <v>1082</v>
      </c>
      <c r="D246" s="7">
        <v>48.0</v>
      </c>
      <c r="E246" s="7">
        <v>16.0</v>
      </c>
      <c r="G246" s="7">
        <v>11088.8994583</v>
      </c>
      <c r="H246" s="7">
        <v>4541.8243</v>
      </c>
      <c r="I246" s="7"/>
      <c r="J246" s="7">
        <v>0.830871560755</v>
      </c>
      <c r="K246" s="7">
        <v>0.116010674389</v>
      </c>
      <c r="M246">
        <v>14.727115338476844</v>
      </c>
      <c r="N246">
        <v>10.093327781121609</v>
      </c>
    </row>
    <row r="247">
      <c r="A247" t="s">
        <v>1057</v>
      </c>
      <c r="B247" t="s">
        <v>1082</v>
      </c>
      <c r="D247" s="7">
        <v>80.0</v>
      </c>
      <c r="E247" s="7">
        <v>48.0</v>
      </c>
      <c r="G247" s="7">
        <v>12598.66044</v>
      </c>
      <c r="H247" s="7">
        <v>5163.45335</v>
      </c>
      <c r="I247" s="7"/>
      <c r="J247" s="7">
        <v>0.849590014032</v>
      </c>
      <c r="K247" s="7">
        <v>0.46469026393</v>
      </c>
      <c r="M247">
        <v>16.73222181406902</v>
      </c>
      <c r="N247">
        <v>11.474778349325497</v>
      </c>
    </row>
    <row r="248">
      <c r="A248" t="s">
        <v>1057</v>
      </c>
      <c r="B248" t="s">
        <v>1082</v>
      </c>
      <c r="D248" s="7">
        <v>24.0</v>
      </c>
      <c r="E248" s="7">
        <v>16.0</v>
      </c>
      <c r="G248" s="7">
        <v>9442.51453333</v>
      </c>
      <c r="H248" s="7">
        <v>4347.1172</v>
      </c>
      <c r="I248" s="7"/>
      <c r="J248" s="7">
        <v>0.331404509779</v>
      </c>
      <c r="K248" s="7">
        <v>0.594204361456</v>
      </c>
      <c r="M248">
        <v>12.540559244903978</v>
      </c>
      <c r="N248">
        <v>9.660628836424072</v>
      </c>
    </row>
    <row r="249">
      <c r="A249" t="s">
        <v>1057</v>
      </c>
      <c r="B249" t="s">
        <v>1082</v>
      </c>
      <c r="D249" s="7">
        <v>80.0</v>
      </c>
      <c r="E249" s="7">
        <v>16.0</v>
      </c>
      <c r="G249" s="7">
        <v>9297.834975</v>
      </c>
      <c r="H249" s="7">
        <v>4536.11745</v>
      </c>
      <c r="I249" s="7"/>
      <c r="J249" s="7">
        <v>0.785244620886</v>
      </c>
      <c r="K249" s="7">
        <v>0.58607832123</v>
      </c>
      <c r="M249">
        <v>12.348411002361209</v>
      </c>
      <c r="N249">
        <v>10.08064540861158</v>
      </c>
    </row>
    <row r="250">
      <c r="A250" t="s">
        <v>1057</v>
      </c>
      <c r="B250" t="s">
        <v>1082</v>
      </c>
      <c r="D250" s="7">
        <v>20.0</v>
      </c>
      <c r="E250" s="7">
        <v>132.0</v>
      </c>
      <c r="G250" s="7">
        <v>7010.31146</v>
      </c>
      <c r="H250" s="7">
        <v>5017.77742424</v>
      </c>
      <c r="I250" s="7"/>
      <c r="J250" s="7">
        <v>0.275077977776</v>
      </c>
      <c r="K250" s="7">
        <v>1.12668179993</v>
      </c>
      <c r="M250">
        <v>9.310361755763779</v>
      </c>
      <c r="N250">
        <v>11.151041724702212</v>
      </c>
    </row>
    <row r="251">
      <c r="A251" t="s">
        <v>1057</v>
      </c>
      <c r="B251" t="s">
        <v>1082</v>
      </c>
      <c r="D251" s="7">
        <v>20.0</v>
      </c>
      <c r="E251" s="7">
        <v>16.0</v>
      </c>
      <c r="G251" s="7">
        <v>9984.18128</v>
      </c>
      <c r="H251" s="7">
        <v>4662.353825</v>
      </c>
      <c r="I251" s="7"/>
      <c r="J251" s="7">
        <v>0.790909407446</v>
      </c>
      <c r="K251" s="7">
        <v>0.270058868816</v>
      </c>
      <c r="M251">
        <v>13.2599443095107</v>
      </c>
      <c r="N251">
        <v>10.361181384161227</v>
      </c>
    </row>
    <row r="252">
      <c r="A252" t="s">
        <v>1057</v>
      </c>
      <c r="B252" t="s">
        <v>1082</v>
      </c>
      <c r="D252" s="7">
        <v>72.0</v>
      </c>
      <c r="E252" s="7">
        <v>36.0</v>
      </c>
      <c r="G252" s="7">
        <v>18718.7608833</v>
      </c>
      <c r="H252" s="7">
        <v>4712.93652222</v>
      </c>
      <c r="I252" s="7"/>
      <c r="J252" s="7">
        <v>0.959017250762</v>
      </c>
      <c r="K252" s="7">
        <v>0.91304728585</v>
      </c>
      <c r="M252">
        <v>24.860298495662466</v>
      </c>
      <c r="N252">
        <v>10.473591664562143</v>
      </c>
    </row>
    <row r="253">
      <c r="A253" t="s">
        <v>1057</v>
      </c>
      <c r="B253" t="s">
        <v>1082</v>
      </c>
      <c r="D253" s="7">
        <v>60.0</v>
      </c>
      <c r="E253" s="7">
        <v>20.0</v>
      </c>
      <c r="G253" s="7">
        <v>7841.25693333</v>
      </c>
      <c r="H253" s="7">
        <v>4828.27536</v>
      </c>
      <c r="I253" s="7"/>
      <c r="J253" s="7">
        <v>0.659438753756</v>
      </c>
      <c r="K253" s="7">
        <v>0.420159197383</v>
      </c>
      <c r="M253">
        <v>10.41393653987425</v>
      </c>
      <c r="N253">
        <v>10.729909967233416</v>
      </c>
    </row>
    <row r="254">
      <c r="A254" t="s">
        <v>1057</v>
      </c>
      <c r="B254" t="s">
        <v>1082</v>
      </c>
      <c r="D254" s="7">
        <v>28.0</v>
      </c>
      <c r="E254" s="7">
        <v>24.0</v>
      </c>
      <c r="G254" s="7">
        <v>10246.0114714</v>
      </c>
      <c r="H254" s="7">
        <v>4258.82675</v>
      </c>
      <c r="I254" s="7"/>
      <c r="J254" s="7">
        <v>0.395458106923</v>
      </c>
      <c r="K254" s="7">
        <v>0.489079181256</v>
      </c>
      <c r="M254">
        <v>13.607679758131532</v>
      </c>
      <c r="N254">
        <v>9.464420354340623</v>
      </c>
    </row>
    <row r="255">
      <c r="A255" t="s">
        <v>1057</v>
      </c>
      <c r="B255" t="s">
        <v>1082</v>
      </c>
      <c r="D255" s="7">
        <v>60.0</v>
      </c>
      <c r="E255" s="7">
        <v>68.0</v>
      </c>
      <c r="G255" s="7">
        <v>14463.8654667</v>
      </c>
      <c r="H255" s="7">
        <v>6761.93467647</v>
      </c>
      <c r="I255" s="7"/>
      <c r="J255" s="7">
        <v>0.875764132983</v>
      </c>
      <c r="K255" s="7">
        <v>0.507687424421</v>
      </c>
      <c r="M255">
        <v>19.209391857986876</v>
      </c>
      <c r="N255">
        <v>15.027094536471658</v>
      </c>
    </row>
    <row r="256">
      <c r="A256" t="s">
        <v>1057</v>
      </c>
      <c r="B256" t="s">
        <v>1082</v>
      </c>
      <c r="D256" s="7">
        <v>68.0</v>
      </c>
      <c r="E256" s="7">
        <v>20.0</v>
      </c>
      <c r="G256" s="7">
        <v>10564.0849294</v>
      </c>
      <c r="H256" s="7">
        <v>5322.53772</v>
      </c>
      <c r="I256" s="7"/>
      <c r="J256" s="7">
        <v>0.824691713311</v>
      </c>
      <c r="K256" s="7">
        <v>0.275929805905</v>
      </c>
      <c r="M256">
        <v>14.03011162521533</v>
      </c>
      <c r="N256">
        <v>11.828312652989167</v>
      </c>
    </row>
    <row r="257">
      <c r="A257" t="s">
        <v>1057</v>
      </c>
      <c r="B257" t="s">
        <v>1082</v>
      </c>
      <c r="D257" s="7">
        <v>24.0</v>
      </c>
      <c r="E257" s="7">
        <v>20.0</v>
      </c>
      <c r="G257" s="7">
        <v>10345.87065</v>
      </c>
      <c r="H257" s="7">
        <v>4631.12124</v>
      </c>
      <c r="I257" s="7"/>
      <c r="J257" s="7">
        <v>0.337234885108</v>
      </c>
      <c r="K257" s="7">
        <v>0.706386602826</v>
      </c>
      <c r="M257">
        <v>13.740302264664136</v>
      </c>
      <c r="N257">
        <v>10.291772992943464</v>
      </c>
    </row>
    <row r="258">
      <c r="A258" t="s">
        <v>1057</v>
      </c>
      <c r="B258" t="s">
        <v>1082</v>
      </c>
      <c r="D258" s="7">
        <v>44.0</v>
      </c>
      <c r="E258" s="7">
        <v>36.0</v>
      </c>
      <c r="G258" s="7">
        <v>11114.6030636</v>
      </c>
      <c r="H258" s="7">
        <v>4012.29422222</v>
      </c>
      <c r="I258" s="7"/>
      <c r="J258" s="7">
        <v>0.714718713257</v>
      </c>
      <c r="K258" s="7">
        <v>0.616984364279</v>
      </c>
      <c r="M258">
        <v>14.761252176067561</v>
      </c>
      <c r="N258">
        <v>8.916549400461582</v>
      </c>
    </row>
    <row r="259">
      <c r="A259" t="s">
        <v>1057</v>
      </c>
      <c r="B259" t="s">
        <v>1082</v>
      </c>
      <c r="D259" s="7">
        <v>16.0</v>
      </c>
      <c r="E259" s="7">
        <v>28.0</v>
      </c>
      <c r="G259" s="7">
        <v>7719.3646</v>
      </c>
      <c r="H259" s="7">
        <v>5219.73605714</v>
      </c>
      <c r="I259" s="7"/>
      <c r="J259" s="7">
        <v>0.716142556604</v>
      </c>
      <c r="K259" s="7">
        <v>0.410749102355</v>
      </c>
      <c r="M259">
        <v>10.252051903930207</v>
      </c>
      <c r="N259">
        <v>11.599855801479007</v>
      </c>
    </row>
    <row r="260">
      <c r="A260" t="s">
        <v>1057</v>
      </c>
      <c r="B260" t="s">
        <v>1082</v>
      </c>
      <c r="D260" s="7">
        <v>28.0</v>
      </c>
      <c r="E260" s="7">
        <v>24.0</v>
      </c>
      <c r="G260" s="7">
        <v>14327.2675714</v>
      </c>
      <c r="H260" s="7">
        <v>5004.37425</v>
      </c>
      <c r="I260" s="7"/>
      <c r="J260" s="7">
        <v>0.63403646611</v>
      </c>
      <c r="K260" s="7">
        <v>0.470517228003</v>
      </c>
      <c r="M260">
        <v>19.02797683419292</v>
      </c>
      <c r="N260">
        <v>11.121255757219542</v>
      </c>
    </row>
    <row r="261">
      <c r="A261" t="s">
        <v>1057</v>
      </c>
      <c r="B261" t="s">
        <v>1082</v>
      </c>
      <c r="D261" s="7">
        <v>32.0</v>
      </c>
      <c r="E261" s="7">
        <v>24.0</v>
      </c>
      <c r="G261" s="7">
        <v>7327.8976625</v>
      </c>
      <c r="H261" s="7">
        <v>4691.73073333</v>
      </c>
      <c r="I261" s="7"/>
      <c r="J261" s="7">
        <v>0.658476240013</v>
      </c>
      <c r="K261" s="7">
        <v>0.832484944682</v>
      </c>
      <c r="M261">
        <v>9.732146501104358</v>
      </c>
      <c r="N261">
        <v>10.426465892188244</v>
      </c>
    </row>
    <row r="262">
      <c r="A262" t="s">
        <v>1057</v>
      </c>
      <c r="B262" t="s">
        <v>1082</v>
      </c>
      <c r="D262" s="7">
        <v>36.0</v>
      </c>
      <c r="E262" s="7">
        <v>68.0</v>
      </c>
      <c r="G262" s="7">
        <v>10341.8963</v>
      </c>
      <c r="H262" s="7">
        <v>5995.34894118</v>
      </c>
      <c r="I262" s="7"/>
      <c r="J262" s="7">
        <v>0.389332002875</v>
      </c>
      <c r="K262" s="7">
        <v>0.610564662026</v>
      </c>
      <c r="M262">
        <v>13.735023949077853</v>
      </c>
      <c r="N262">
        <v>13.323505716751333</v>
      </c>
    </row>
    <row r="263">
      <c r="A263" t="s">
        <v>1057</v>
      </c>
      <c r="B263" t="s">
        <v>1082</v>
      </c>
      <c r="D263" s="7">
        <v>32.0</v>
      </c>
      <c r="E263" s="7">
        <v>24.0</v>
      </c>
      <c r="G263" s="7">
        <v>14701.3732875</v>
      </c>
      <c r="H263" s="7">
        <v>3900.36461667</v>
      </c>
      <c r="I263" s="7"/>
      <c r="J263" s="7">
        <v>0.785282488529</v>
      </c>
      <c r="K263" s="7">
        <v>0.418297072286</v>
      </c>
      <c r="M263">
        <v>19.52482488034094</v>
      </c>
      <c r="N263">
        <v>8.667807458324411</v>
      </c>
    </row>
    <row r="264">
      <c r="A264" t="s">
        <v>1057</v>
      </c>
      <c r="B264" t="s">
        <v>1083</v>
      </c>
      <c r="D264" s="7">
        <v>16.0</v>
      </c>
      <c r="E264" s="7">
        <v>364.0</v>
      </c>
      <c r="G264" s="7">
        <v>8592.371725</v>
      </c>
      <c r="H264" s="7">
        <v>8388.28157802</v>
      </c>
      <c r="I264" s="7"/>
      <c r="J264" s="7">
        <v>0.259918445277</v>
      </c>
      <c r="K264" s="7">
        <v>1.15276975505</v>
      </c>
      <c r="M264">
        <v>11.411488570259053</v>
      </c>
      <c r="N264">
        <v>21.88389879934007</v>
      </c>
    </row>
    <row r="265">
      <c r="A265" t="s">
        <v>1057</v>
      </c>
      <c r="B265" t="s">
        <v>1083</v>
      </c>
      <c r="D265" s="7">
        <v>16.0</v>
      </c>
      <c r="E265" s="7">
        <v>40.0</v>
      </c>
      <c r="G265" s="7">
        <v>8658.136475</v>
      </c>
      <c r="H265" s="7">
        <v>3956.32097</v>
      </c>
      <c r="I265" s="7"/>
      <c r="J265" s="7">
        <v>0.618006520855</v>
      </c>
      <c r="K265" s="7">
        <v>0.7397140733</v>
      </c>
      <c r="M265">
        <v>11.4988304261482</v>
      </c>
      <c r="N265">
        <v>10.321509467690465</v>
      </c>
    </row>
    <row r="266">
      <c r="A266" t="s">
        <v>1057</v>
      </c>
      <c r="B266" t="s">
        <v>1083</v>
      </c>
      <c r="D266" s="7">
        <v>16.0</v>
      </c>
      <c r="E266" s="7">
        <v>24.0</v>
      </c>
      <c r="G266" s="7">
        <v>9717.731425</v>
      </c>
      <c r="H266" s="7">
        <v>3943.58998333</v>
      </c>
      <c r="I266" s="7"/>
      <c r="J266" s="7">
        <v>0.273907353845</v>
      </c>
      <c r="K266" s="7">
        <v>0.579944367864</v>
      </c>
      <c r="M266">
        <v>12.906073507339407</v>
      </c>
      <c r="N266">
        <v>10.288296035200066</v>
      </c>
    </row>
    <row r="267">
      <c r="A267" t="s">
        <v>1057</v>
      </c>
      <c r="B267" t="s">
        <v>1083</v>
      </c>
      <c r="D267" s="7">
        <v>16.0</v>
      </c>
      <c r="E267" s="7">
        <v>44.0</v>
      </c>
      <c r="G267" s="7">
        <v>14691.72025</v>
      </c>
      <c r="H267" s="7">
        <v>4342.09799091</v>
      </c>
      <c r="I267" s="7"/>
      <c r="J267" s="7">
        <v>0.520729497283</v>
      </c>
      <c r="K267" s="7">
        <v>0.754073193847</v>
      </c>
      <c r="M267">
        <v>19.51200472653183</v>
      </c>
      <c r="N267">
        <v>11.327949845994752</v>
      </c>
    </row>
    <row r="268">
      <c r="A268" t="s">
        <v>1057</v>
      </c>
      <c r="B268" t="s">
        <v>1083</v>
      </c>
      <c r="D268" s="7">
        <v>44.0</v>
      </c>
      <c r="E268" s="7">
        <v>44.0</v>
      </c>
      <c r="G268" s="7">
        <v>10747.5090545</v>
      </c>
      <c r="H268" s="7">
        <v>3714.03497273</v>
      </c>
      <c r="I268" s="7"/>
      <c r="J268" s="7">
        <v>0.721685421304</v>
      </c>
      <c r="K268" s="7">
        <v>0.449543774429</v>
      </c>
      <c r="M268">
        <v>14.273716345085433</v>
      </c>
      <c r="N268">
        <v>9.689417877125928</v>
      </c>
    </row>
    <row r="269">
      <c r="A269" t="s">
        <v>1058</v>
      </c>
      <c r="B269" t="s">
        <v>1083</v>
      </c>
      <c r="D269" s="7">
        <v>44.0</v>
      </c>
      <c r="E269" s="7">
        <v>28.0</v>
      </c>
      <c r="G269" s="7">
        <v>8761.35900909</v>
      </c>
      <c r="H269" s="7">
        <v>4053.16385714</v>
      </c>
      <c r="I269" s="7"/>
      <c r="J269" s="7">
        <v>0.847157557669</v>
      </c>
      <c r="K269" s="7">
        <v>0.197282080908</v>
      </c>
      <c r="M269">
        <v>22.62198311987923</v>
      </c>
      <c r="N269">
        <v>10.574159539328608</v>
      </c>
    </row>
    <row r="270">
      <c r="A270" t="s">
        <v>1058</v>
      </c>
      <c r="B270" t="s">
        <v>1083</v>
      </c>
      <c r="D270" s="7">
        <v>140.0</v>
      </c>
      <c r="E270" s="7">
        <v>32.0</v>
      </c>
      <c r="G270" s="7">
        <v>6667.47844571</v>
      </c>
      <c r="H270" s="7">
        <v>4174.5054875</v>
      </c>
      <c r="I270" s="7"/>
      <c r="J270" s="7">
        <v>1.3890635531</v>
      </c>
      <c r="K270" s="7">
        <v>0.761765222138</v>
      </c>
      <c r="M270">
        <v>17.215546662854575</v>
      </c>
      <c r="N270">
        <v>10.890723538074578</v>
      </c>
    </row>
    <row r="271">
      <c r="A271" t="s">
        <v>1058</v>
      </c>
      <c r="B271" t="s">
        <v>1083</v>
      </c>
      <c r="D271" s="7">
        <v>16.0</v>
      </c>
      <c r="E271" s="7">
        <v>24.0</v>
      </c>
      <c r="G271" s="7">
        <v>4128.524</v>
      </c>
      <c r="H271" s="7">
        <v>4375.07093333</v>
      </c>
      <c r="I271" s="7"/>
      <c r="J271" s="7">
        <v>0.453298878728</v>
      </c>
      <c r="K271" s="7">
        <v>0.596556476402</v>
      </c>
      <c r="M271">
        <v>10.659921610462211</v>
      </c>
      <c r="N271">
        <v>11.4139718194257</v>
      </c>
    </row>
    <row r="272">
      <c r="A272" t="s">
        <v>1058</v>
      </c>
      <c r="B272" t="s">
        <v>1083</v>
      </c>
      <c r="D272" s="7">
        <v>16.0</v>
      </c>
      <c r="E272" s="7">
        <v>28.0</v>
      </c>
      <c r="G272" s="7">
        <v>4332.400775</v>
      </c>
      <c r="H272" s="7">
        <v>4343.58294286</v>
      </c>
      <c r="I272" s="7"/>
      <c r="J272" s="7">
        <v>0.263994113056</v>
      </c>
      <c r="K272" s="7">
        <v>0.871442021436</v>
      </c>
      <c r="M272">
        <v>11.18633503077752</v>
      </c>
      <c r="N272">
        <v>11.331823885974625</v>
      </c>
    </row>
    <row r="273">
      <c r="A273" t="s">
        <v>1058</v>
      </c>
      <c r="B273" t="s">
        <v>1083</v>
      </c>
      <c r="D273" s="7">
        <v>40.0</v>
      </c>
      <c r="E273" s="7">
        <v>32.0</v>
      </c>
      <c r="G273" s="7">
        <v>3485.20488</v>
      </c>
      <c r="H273" s="7">
        <v>4330.2178</v>
      </c>
      <c r="I273" s="7"/>
      <c r="J273" s="7">
        <v>0.934585400902</v>
      </c>
      <c r="K273" s="7">
        <v>0.612687056988</v>
      </c>
      <c r="M273">
        <v>8.998860323253625</v>
      </c>
      <c r="N273">
        <v>11.296956025249331</v>
      </c>
    </row>
    <row r="274">
      <c r="A274" t="s">
        <v>1058</v>
      </c>
      <c r="B274" t="s">
        <v>1083</v>
      </c>
      <c r="D274" s="7">
        <v>184.0</v>
      </c>
      <c r="E274" s="7">
        <v>24.0</v>
      </c>
      <c r="G274" s="7">
        <v>4902.40060435</v>
      </c>
      <c r="H274" s="7">
        <v>4559.85938333</v>
      </c>
      <c r="I274" s="7"/>
      <c r="J274" s="7">
        <v>0.806988844708</v>
      </c>
      <c r="K274" s="7">
        <v>0.412325083285</v>
      </c>
      <c r="M274">
        <v>12.658084619455662</v>
      </c>
      <c r="N274">
        <v>11.89606003993599</v>
      </c>
    </row>
    <row r="275">
      <c r="A275" t="s">
        <v>1058</v>
      </c>
      <c r="B275" t="s">
        <v>1083</v>
      </c>
      <c r="D275" s="7">
        <v>28.0</v>
      </c>
      <c r="E275" s="7">
        <v>16.0</v>
      </c>
      <c r="G275" s="7">
        <v>4208.35548571</v>
      </c>
      <c r="H275" s="7">
        <v>5381.894475</v>
      </c>
      <c r="I275" s="7"/>
      <c r="J275" s="7">
        <v>0.575460677745</v>
      </c>
      <c r="K275" s="7">
        <v>0.586037001404</v>
      </c>
      <c r="M275">
        <v>10.866047911221353</v>
      </c>
      <c r="N275">
        <v>14.040639068225929</v>
      </c>
    </row>
    <row r="276">
      <c r="A276" t="s">
        <v>1058</v>
      </c>
      <c r="B276" t="s">
        <v>1083</v>
      </c>
      <c r="D276" s="7">
        <v>44.0</v>
      </c>
      <c r="E276" s="7">
        <v>32.0</v>
      </c>
      <c r="G276" s="7">
        <v>6866.62142727</v>
      </c>
      <c r="H276" s="7">
        <v>4869.8844125</v>
      </c>
      <c r="I276" s="7"/>
      <c r="J276" s="7">
        <v>0.616946753927</v>
      </c>
      <c r="K276" s="7">
        <v>0.540327629388</v>
      </c>
      <c r="M276">
        <v>17.72973734521547</v>
      </c>
      <c r="N276">
        <v>12.704873656946232</v>
      </c>
    </row>
    <row r="277">
      <c r="A277" t="s">
        <v>1058</v>
      </c>
      <c r="B277" t="s">
        <v>1083</v>
      </c>
      <c r="D277" s="7">
        <v>112.0</v>
      </c>
      <c r="E277" s="7">
        <v>16.0</v>
      </c>
      <c r="G277" s="7">
        <v>5083.00418571</v>
      </c>
      <c r="H277" s="7">
        <v>5322.675125</v>
      </c>
      <c r="I277" s="7"/>
      <c r="J277" s="7">
        <v>1.46956013158</v>
      </c>
      <c r="K277" s="7">
        <v>0.308466619029</v>
      </c>
      <c r="M277">
        <v>13.124406244294546</v>
      </c>
      <c r="N277">
        <v>13.886143746352316</v>
      </c>
    </row>
    <row r="278">
      <c r="A278" t="s">
        <v>1058</v>
      </c>
      <c r="B278" t="s">
        <v>1083</v>
      </c>
      <c r="D278" s="7">
        <v>20.0</v>
      </c>
      <c r="E278" s="7">
        <v>32.0</v>
      </c>
      <c r="G278" s="7">
        <v>3967.68134</v>
      </c>
      <c r="H278" s="7">
        <v>4815.3723375</v>
      </c>
      <c r="I278" s="7"/>
      <c r="J278" s="7">
        <v>0.288710937658</v>
      </c>
      <c r="K278" s="7">
        <v>0.411812495694</v>
      </c>
      <c r="M278">
        <v>10.244623032273438</v>
      </c>
      <c r="N278">
        <v>12.562658982635833</v>
      </c>
    </row>
    <row r="279">
      <c r="A279" t="s">
        <v>1058</v>
      </c>
      <c r="B279" t="s">
        <v>1083</v>
      </c>
      <c r="D279" s="7">
        <v>16.0</v>
      </c>
      <c r="E279" s="7">
        <v>20.0</v>
      </c>
      <c r="G279" s="7">
        <v>4189.8577</v>
      </c>
      <c r="H279" s="7">
        <v>4808.55546</v>
      </c>
      <c r="I279" s="7"/>
      <c r="J279" s="7">
        <v>0.283253104276</v>
      </c>
      <c r="K279" s="7">
        <v>0.827944386442</v>
      </c>
      <c r="M279">
        <v>10.818286303044742</v>
      </c>
      <c r="N279">
        <v>12.544874665794538</v>
      </c>
    </row>
    <row r="280">
      <c r="A280" t="s">
        <v>1058</v>
      </c>
      <c r="B280" t="s">
        <v>1083</v>
      </c>
      <c r="D280" s="7">
        <v>72.0</v>
      </c>
      <c r="E280" s="7">
        <v>16.0</v>
      </c>
      <c r="G280" s="7">
        <v>6796.28850556</v>
      </c>
      <c r="H280" s="7">
        <v>5561.152375</v>
      </c>
      <c r="I280" s="7"/>
      <c r="J280" s="7">
        <v>1.02627182385</v>
      </c>
      <c r="K280" s="7">
        <v>0.169111298627</v>
      </c>
      <c r="M280">
        <v>17.54813650383405</v>
      </c>
      <c r="N280">
        <v>14.508298827390592</v>
      </c>
    </row>
    <row r="281">
      <c r="A281" t="s">
        <v>1058</v>
      </c>
      <c r="B281" t="s">
        <v>1083</v>
      </c>
      <c r="D281" s="7">
        <v>188.0</v>
      </c>
      <c r="E281" s="7">
        <v>20.0</v>
      </c>
      <c r="G281" s="7">
        <v>6565.18954043</v>
      </c>
      <c r="H281" s="7">
        <v>4927.0563</v>
      </c>
      <c r="I281" s="7"/>
      <c r="J281" s="7">
        <v>1.39729300175</v>
      </c>
      <c r="K281" s="7">
        <v>0.433266431317</v>
      </c>
      <c r="M281">
        <v>16.951434909621508</v>
      </c>
      <c r="N281">
        <v>12.854027424446796</v>
      </c>
    </row>
    <row r="282">
      <c r="A282" t="s">
        <v>1058</v>
      </c>
      <c r="B282" t="s">
        <v>1083</v>
      </c>
      <c r="D282" s="7">
        <v>36.0</v>
      </c>
      <c r="E282" s="7">
        <v>20.0</v>
      </c>
      <c r="G282" s="7">
        <v>6936.7801</v>
      </c>
      <c r="H282" s="7">
        <v>5142.87082</v>
      </c>
      <c r="I282" s="7"/>
      <c r="J282" s="7">
        <v>0.679277594514</v>
      </c>
      <c r="K282" s="7">
        <v>0.312512477224</v>
      </c>
      <c r="M282">
        <v>17.910888272664568</v>
      </c>
      <c r="N282">
        <v>13.417058490008971</v>
      </c>
    </row>
    <row r="283">
      <c r="A283" t="s">
        <v>1058</v>
      </c>
      <c r="B283" t="s">
        <v>1083</v>
      </c>
      <c r="D283" s="7">
        <v>52.0</v>
      </c>
      <c r="E283" s="7">
        <v>192.0</v>
      </c>
      <c r="G283" s="7">
        <v>5321.18783077</v>
      </c>
      <c r="H283" s="7">
        <v>5987.14651042</v>
      </c>
      <c r="I283" s="7"/>
      <c r="J283" s="7">
        <v>0.686817025865</v>
      </c>
      <c r="K283" s="7">
        <v>1.05635457375</v>
      </c>
      <c r="M283">
        <v>13.73940060674315</v>
      </c>
      <c r="N283">
        <v>15.619660250100981</v>
      </c>
    </row>
    <row r="284">
      <c r="A284" t="s">
        <v>1058</v>
      </c>
      <c r="B284" t="s">
        <v>1083</v>
      </c>
      <c r="D284" s="7">
        <v>96.0</v>
      </c>
      <c r="E284" s="7">
        <v>24.0</v>
      </c>
      <c r="G284" s="7">
        <v>5405.91320417</v>
      </c>
      <c r="H284" s="7">
        <v>5886.6582</v>
      </c>
      <c r="I284" s="7"/>
      <c r="J284" s="7">
        <v>0.810797645923</v>
      </c>
      <c r="K284" s="7">
        <v>0.829763226273</v>
      </c>
      <c r="M284">
        <v>13.958163011627109</v>
      </c>
      <c r="N284">
        <v>15.357499759266931</v>
      </c>
    </row>
    <row r="285">
      <c r="A285" t="s">
        <v>1058</v>
      </c>
      <c r="B285" t="s">
        <v>1083</v>
      </c>
      <c r="D285" s="7">
        <v>28.0</v>
      </c>
      <c r="E285" s="7">
        <v>16.0</v>
      </c>
      <c r="G285" s="7">
        <v>4851.57824286</v>
      </c>
      <c r="H285" s="7">
        <v>5078.573725</v>
      </c>
      <c r="I285" s="7"/>
      <c r="J285" s="7">
        <v>0.601106104863</v>
      </c>
      <c r="K285" s="7">
        <v>0.256921799437</v>
      </c>
      <c r="M285">
        <v>12.526860387855706</v>
      </c>
      <c r="N285">
        <v>13.249316014153305</v>
      </c>
    </row>
    <row r="286">
      <c r="A286" t="s">
        <v>1058</v>
      </c>
      <c r="B286" t="s">
        <v>1083</v>
      </c>
      <c r="D286" s="7">
        <v>16.0</v>
      </c>
      <c r="E286" s="7">
        <v>28.0</v>
      </c>
      <c r="G286" s="7">
        <v>5310.559175</v>
      </c>
      <c r="H286" s="7">
        <v>5574.396</v>
      </c>
      <c r="I286" s="7"/>
      <c r="J286" s="7">
        <v>0.393715940469</v>
      </c>
      <c r="K286" s="7">
        <v>0.303916442248</v>
      </c>
      <c r="M286">
        <v>13.711957230531025</v>
      </c>
      <c r="N286">
        <v>14.542849664357705</v>
      </c>
    </row>
    <row r="287">
      <c r="A287" t="s">
        <v>1058</v>
      </c>
      <c r="B287" t="s">
        <v>1083</v>
      </c>
      <c r="D287" s="7">
        <v>20.0</v>
      </c>
      <c r="E287" s="7">
        <v>32.0</v>
      </c>
      <c r="G287" s="7">
        <v>3878.54908</v>
      </c>
      <c r="H287" s="7">
        <v>5400.6825125</v>
      </c>
      <c r="I287" s="7"/>
      <c r="J287" s="7">
        <v>1.16307598717</v>
      </c>
      <c r="K287" s="7">
        <v>0.465149727685</v>
      </c>
      <c r="M287">
        <v>10.014481968647953</v>
      </c>
      <c r="N287">
        <v>14.089654531937299</v>
      </c>
    </row>
    <row r="288">
      <c r="A288" t="s">
        <v>1058</v>
      </c>
      <c r="B288" t="s">
        <v>1083</v>
      </c>
      <c r="D288" s="7">
        <v>32.0</v>
      </c>
      <c r="E288" s="7">
        <v>20.0</v>
      </c>
      <c r="G288" s="7">
        <v>4308.1011375</v>
      </c>
      <c r="H288" s="7">
        <v>3571.99778</v>
      </c>
      <c r="I288" s="7"/>
      <c r="J288" s="7">
        <v>0.406036289347</v>
      </c>
      <c r="K288" s="7">
        <v>0.407463299151</v>
      </c>
      <c r="M288">
        <v>11.123592939194026</v>
      </c>
      <c r="N288">
        <v>9.318861938757038</v>
      </c>
    </row>
    <row r="289">
      <c r="A289" t="s">
        <v>1058</v>
      </c>
      <c r="B289" t="s">
        <v>1083</v>
      </c>
      <c r="D289" s="7">
        <v>44.0</v>
      </c>
      <c r="E289" s="7">
        <v>96.0</v>
      </c>
      <c r="G289" s="7">
        <v>6030.52280909</v>
      </c>
      <c r="H289" s="7">
        <v>6347.2517625</v>
      </c>
      <c r="I289" s="7"/>
      <c r="J289" s="7">
        <v>0.650571687431</v>
      </c>
      <c r="K289" s="7">
        <v>0.825720594693</v>
      </c>
      <c r="M289">
        <v>15.57091600170031</v>
      </c>
      <c r="N289">
        <v>16.559126435198895</v>
      </c>
    </row>
    <row r="290">
      <c r="A290" t="s">
        <v>1058</v>
      </c>
      <c r="B290" t="s">
        <v>1083</v>
      </c>
      <c r="D290" s="7">
        <v>16.0</v>
      </c>
      <c r="E290" s="7">
        <v>68.0</v>
      </c>
      <c r="G290" s="7">
        <v>3650.47915</v>
      </c>
      <c r="H290" s="7">
        <v>3744.05854118</v>
      </c>
      <c r="I290" s="7"/>
      <c r="J290" s="7">
        <v>0.455499793774</v>
      </c>
      <c r="K290" s="7">
        <v>0.598472586728</v>
      </c>
      <c r="M290">
        <v>9.42560139643774</v>
      </c>
      <c r="N290">
        <v>9.76774533042417</v>
      </c>
    </row>
    <row r="291">
      <c r="A291" t="s">
        <v>1058</v>
      </c>
      <c r="D291" s="7">
        <v>152.0</v>
      </c>
      <c r="G291" s="7">
        <v>6701.43936316</v>
      </c>
      <c r="I291" s="7"/>
      <c r="J291" s="7">
        <v>1.45209282255</v>
      </c>
      <c r="M291">
        <v>17.30323434926172</v>
      </c>
    </row>
    <row r="292">
      <c r="A292" t="s">
        <v>1058</v>
      </c>
      <c r="D292" s="7">
        <v>28.0</v>
      </c>
      <c r="G292" s="7">
        <v>4573.94662857</v>
      </c>
      <c r="I292" s="7"/>
      <c r="J292" s="7">
        <v>0.531445007429</v>
      </c>
      <c r="M292">
        <v>11.810010674757883</v>
      </c>
    </row>
    <row r="293">
      <c r="A293" t="s">
        <v>1058</v>
      </c>
      <c r="D293" s="7">
        <v>40.0</v>
      </c>
      <c r="G293" s="7">
        <v>4079.79165</v>
      </c>
      <c r="I293" s="7"/>
      <c r="J293" s="7">
        <v>0.447008023069</v>
      </c>
      <c r="M293">
        <v>10.534093825303737</v>
      </c>
    </row>
    <row r="294">
      <c r="A294" t="s">
        <v>1058</v>
      </c>
      <c r="D294" s="7">
        <v>100.0</v>
      </c>
      <c r="G294" s="7">
        <v>6041.928564</v>
      </c>
      <c r="I294" s="7"/>
      <c r="J294" s="7">
        <v>1.12206795036</v>
      </c>
      <c r="M294">
        <v>15.600365861565177</v>
      </c>
    </row>
    <row r="295">
      <c r="A295" t="s">
        <v>1058</v>
      </c>
      <c r="D295" s="7">
        <v>56.0</v>
      </c>
      <c r="G295" s="7">
        <v>4552.47472143</v>
      </c>
      <c r="I295" s="7"/>
      <c r="J295" s="7">
        <v>0.788942436757</v>
      </c>
      <c r="M295">
        <v>11.754569832718566</v>
      </c>
    </row>
    <row r="296">
      <c r="A296" t="s">
        <v>1058</v>
      </c>
      <c r="D296" s="7">
        <v>56.0</v>
      </c>
      <c r="G296" s="7">
        <v>6168.04188571</v>
      </c>
      <c r="I296" s="7"/>
      <c r="J296" s="7">
        <v>1.13725493925</v>
      </c>
      <c r="M296">
        <v>15.925992677217359</v>
      </c>
    </row>
    <row r="297">
      <c r="A297" t="s">
        <v>1059</v>
      </c>
      <c r="D297" s="7">
        <v>20.0</v>
      </c>
      <c r="G297" s="7">
        <v>10394.39748</v>
      </c>
      <c r="I297" s="7"/>
      <c r="J297" s="7">
        <v>0.281193518491</v>
      </c>
      <c r="M297">
        <v>10.686453223978312</v>
      </c>
    </row>
    <row r="298">
      <c r="A298" t="s">
        <v>1059</v>
      </c>
      <c r="D298" s="7">
        <v>40.0</v>
      </c>
      <c r="G298" s="7">
        <v>11281.5022</v>
      </c>
      <c r="I298" s="7"/>
      <c r="J298" s="7">
        <v>0.370846836337</v>
      </c>
      <c r="M298">
        <v>11.59848329722604</v>
      </c>
    </row>
    <row r="299">
      <c r="A299" t="s">
        <v>1059</v>
      </c>
      <c r="D299" s="7">
        <v>96.0</v>
      </c>
      <c r="G299" s="7">
        <v>17446.9850708</v>
      </c>
      <c r="I299" s="7"/>
      <c r="J299" s="7">
        <v>1.05681338209</v>
      </c>
      <c r="M299">
        <v>17.937200325203666</v>
      </c>
    </row>
    <row r="300">
      <c r="A300" t="s">
        <v>1059</v>
      </c>
      <c r="D300" s="7">
        <v>76.0</v>
      </c>
      <c r="G300" s="7">
        <v>18617.3852684</v>
      </c>
      <c r="I300" s="7"/>
      <c r="J300" s="7">
        <v>1.54302942039</v>
      </c>
      <c r="M300">
        <v>19.140485747860733</v>
      </c>
    </row>
    <row r="301">
      <c r="A301" t="s">
        <v>1059</v>
      </c>
      <c r="D301" s="7">
        <v>36.0</v>
      </c>
      <c r="G301" s="7">
        <v>16208.3636111</v>
      </c>
      <c r="I301" s="7"/>
      <c r="J301" s="7">
        <v>1.0761040299</v>
      </c>
      <c r="M301">
        <v>16.663776799042743</v>
      </c>
    </row>
    <row r="302">
      <c r="A302" t="s">
        <v>1059</v>
      </c>
      <c r="D302" s="7">
        <v>44.0</v>
      </c>
      <c r="G302" s="7">
        <v>15836.3980545</v>
      </c>
      <c r="I302" s="7"/>
      <c r="J302" s="7">
        <v>0.65882603254</v>
      </c>
      <c r="M302">
        <v>16.28135997024768</v>
      </c>
    </row>
    <row r="303">
      <c r="A303" t="s">
        <v>1059</v>
      </c>
      <c r="D303" s="7">
        <v>44.0</v>
      </c>
      <c r="G303" s="7">
        <v>17937.4175545</v>
      </c>
      <c r="I303" s="7"/>
      <c r="J303" s="7">
        <v>0.747976778664</v>
      </c>
      <c r="M303">
        <v>18.44141269601821</v>
      </c>
    </row>
    <row r="304">
      <c r="A304" t="s">
        <v>1059</v>
      </c>
      <c r="D304" s="7">
        <v>20.0</v>
      </c>
      <c r="G304" s="7">
        <v>9195.2862</v>
      </c>
      <c r="I304" s="7"/>
      <c r="J304" s="7">
        <v>0.10409522653</v>
      </c>
      <c r="M304">
        <v>9.453650011601566</v>
      </c>
    </row>
    <row r="305">
      <c r="A305" t="s">
        <v>1059</v>
      </c>
      <c r="D305" s="7">
        <v>24.0</v>
      </c>
      <c r="G305" s="7">
        <v>10499.9314</v>
      </c>
      <c r="I305" s="7"/>
      <c r="J305" s="7">
        <v>0.521055089941</v>
      </c>
      <c r="M305">
        <v>10.794952374774983</v>
      </c>
    </row>
    <row r="306">
      <c r="A306" t="s">
        <v>1059</v>
      </c>
      <c r="D306" s="7">
        <v>32.0</v>
      </c>
      <c r="G306" s="7">
        <v>15669.7570875</v>
      </c>
      <c r="I306" s="7"/>
      <c r="J306" s="7">
        <v>0.673930472632</v>
      </c>
      <c r="M306">
        <v>16.110036822131548</v>
      </c>
    </row>
    <row r="307">
      <c r="A307" t="s">
        <v>1059</v>
      </c>
      <c r="D307" s="7">
        <v>56.0</v>
      </c>
      <c r="G307" s="7">
        <v>14619.2731429</v>
      </c>
      <c r="I307" s="7"/>
      <c r="J307" s="7">
        <v>0.625838255472</v>
      </c>
      <c r="M307">
        <v>15.030036989711427</v>
      </c>
    </row>
    <row r="308">
      <c r="A308" t="s">
        <v>1059</v>
      </c>
      <c r="D308" s="7">
        <v>68.0</v>
      </c>
      <c r="G308" s="7">
        <v>19939.8780176</v>
      </c>
      <c r="I308" s="7"/>
      <c r="J308" s="7">
        <v>0.995167642572</v>
      </c>
      <c r="M308">
        <v>20.500137130306832</v>
      </c>
    </row>
    <row r="309">
      <c r="A309" t="s">
        <v>1059</v>
      </c>
      <c r="D309" s="7">
        <v>72.0</v>
      </c>
      <c r="G309" s="7">
        <v>13047.0916722</v>
      </c>
      <c r="I309" s="7"/>
      <c r="J309" s="7">
        <v>0.676090121968</v>
      </c>
      <c r="M309">
        <v>13.413681277072182</v>
      </c>
    </row>
    <row r="310">
      <c r="A310" t="s">
        <v>1059</v>
      </c>
      <c r="D310" s="7">
        <v>80.0</v>
      </c>
      <c r="G310" s="7">
        <v>19588.435975</v>
      </c>
      <c r="I310" s="7"/>
      <c r="J310" s="7">
        <v>1.103036982</v>
      </c>
      <c r="M310">
        <v>20.138820473289375</v>
      </c>
    </row>
    <row r="311">
      <c r="A311" t="s">
        <v>1059</v>
      </c>
      <c r="D311" s="7">
        <v>20.0</v>
      </c>
      <c r="G311" s="7">
        <v>9095.88232</v>
      </c>
      <c r="I311" s="7"/>
      <c r="J311" s="7">
        <v>0.679978553197</v>
      </c>
      <c r="M311">
        <v>9.351453139108871</v>
      </c>
    </row>
    <row r="312">
      <c r="A312" t="s">
        <v>1059</v>
      </c>
      <c r="D312" s="7">
        <v>20.0</v>
      </c>
      <c r="G312" s="7">
        <v>12421.3726</v>
      </c>
      <c r="I312" s="7"/>
      <c r="J312" s="7">
        <v>0.494683961095</v>
      </c>
      <c r="M312">
        <v>12.770381113759935</v>
      </c>
    </row>
    <row r="313">
      <c r="A313" t="s">
        <v>1059</v>
      </c>
      <c r="D313" s="7">
        <v>20.0</v>
      </c>
      <c r="G313" s="7">
        <v>9865.64918</v>
      </c>
      <c r="I313" s="7"/>
      <c r="J313" s="7">
        <v>0.562861399051</v>
      </c>
      <c r="M313">
        <v>10.142848461308793</v>
      </c>
    </row>
    <row r="314">
      <c r="A314" t="s">
        <v>1059</v>
      </c>
      <c r="D314" s="7">
        <v>112.0</v>
      </c>
      <c r="G314" s="7">
        <v>19248.7431464</v>
      </c>
      <c r="I314" s="7"/>
      <c r="J314" s="7">
        <v>1.28011036422</v>
      </c>
      <c r="M314">
        <v>19.78958315286368</v>
      </c>
    </row>
    <row r="315">
      <c r="A315" t="s">
        <v>1059</v>
      </c>
      <c r="D315" s="7">
        <v>52.0</v>
      </c>
      <c r="G315" s="7">
        <v>12220.1754308</v>
      </c>
      <c r="I315" s="7"/>
      <c r="J315" s="7">
        <v>0.584182088092</v>
      </c>
      <c r="M315">
        <v>12.563530823342463</v>
      </c>
    </row>
    <row r="316">
      <c r="A316" t="s">
        <v>1059</v>
      </c>
      <c r="D316" s="7">
        <v>16.0</v>
      </c>
      <c r="G316" s="7">
        <v>11818.465875</v>
      </c>
      <c r="I316" s="7"/>
      <c r="J316" s="7">
        <v>0.370567622424</v>
      </c>
      <c r="M316">
        <v>12.150534265731332</v>
      </c>
    </row>
    <row r="317">
      <c r="A317" t="s">
        <v>1059</v>
      </c>
      <c r="D317" s="7">
        <v>32.0</v>
      </c>
      <c r="G317" s="7">
        <v>14033.7575875</v>
      </c>
      <c r="I317" s="7"/>
      <c r="J317" s="7">
        <v>1.23549819012</v>
      </c>
      <c r="M317">
        <v>14.428069958266544</v>
      </c>
    </row>
    <row r="318">
      <c r="A318" t="s">
        <v>1059</v>
      </c>
      <c r="D318" s="7">
        <v>32.0</v>
      </c>
      <c r="G318" s="7">
        <v>13635.975475</v>
      </c>
      <c r="I318" s="7"/>
      <c r="J318" s="7">
        <v>0.4417949351</v>
      </c>
      <c r="M318">
        <v>14.019111194976443</v>
      </c>
    </row>
    <row r="319">
      <c r="A319" t="s">
        <v>1059</v>
      </c>
      <c r="D319" s="7">
        <v>68.0</v>
      </c>
      <c r="G319" s="7">
        <v>18845.9550765</v>
      </c>
      <c r="I319" s="7"/>
      <c r="J319" s="7">
        <v>1.09906714284</v>
      </c>
      <c r="M319">
        <v>19.375477777689703</v>
      </c>
    </row>
    <row r="320">
      <c r="A320" t="s">
        <v>1059</v>
      </c>
      <c r="D320" s="7">
        <v>68.0</v>
      </c>
      <c r="G320" s="7">
        <v>14860.9412706</v>
      </c>
      <c r="I320" s="7"/>
      <c r="J320" s="7">
        <v>0.90218461643</v>
      </c>
      <c r="M320">
        <v>15.278495368117838</v>
      </c>
    </row>
    <row r="321">
      <c r="A321" t="s">
        <v>1059</v>
      </c>
      <c r="D321" s="7">
        <v>48.0</v>
      </c>
      <c r="G321" s="7">
        <v>20691.358675</v>
      </c>
      <c r="I321" s="7"/>
      <c r="J321" s="7">
        <v>0.919561566684</v>
      </c>
      <c r="M321">
        <v>21.27273245480558</v>
      </c>
    </row>
    <row r="322">
      <c r="A322" t="s">
        <v>1059</v>
      </c>
      <c r="D322" s="7">
        <v>24.0</v>
      </c>
      <c r="G322" s="7">
        <v>12843.8371167</v>
      </c>
      <c r="I322" s="7"/>
      <c r="J322" s="7">
        <v>0.464859172984</v>
      </c>
      <c r="M322">
        <v>13.204715793109253</v>
      </c>
    </row>
    <row r="323">
      <c r="A323" t="s">
        <v>1059</v>
      </c>
      <c r="D323" s="7">
        <v>32.0</v>
      </c>
      <c r="G323" s="7">
        <v>12782.469025</v>
      </c>
      <c r="I323" s="7"/>
      <c r="J323" s="7">
        <v>0.776082537779</v>
      </c>
      <c r="M323">
        <v>13.141623416407409</v>
      </c>
    </row>
    <row r="324">
      <c r="A324" t="s">
        <v>1059</v>
      </c>
      <c r="D324" s="7">
        <v>16.0</v>
      </c>
      <c r="G324" s="7">
        <v>10850.0129</v>
      </c>
      <c r="I324" s="7"/>
      <c r="J324" s="7">
        <v>1.0021651495</v>
      </c>
      <c r="M324">
        <v>11.154870261456585</v>
      </c>
    </row>
    <row r="325">
      <c r="A325" t="s">
        <v>1059</v>
      </c>
      <c r="D325" s="7">
        <v>56.0</v>
      </c>
      <c r="G325" s="7">
        <v>18364.2399786</v>
      </c>
      <c r="I325" s="7"/>
      <c r="J325" s="7">
        <v>0.767731978914</v>
      </c>
      <c r="M325">
        <v>18.88022772871885</v>
      </c>
    </row>
    <row r="326">
      <c r="A326" t="s">
        <v>1059</v>
      </c>
      <c r="D326" s="7">
        <v>68.0</v>
      </c>
      <c r="G326" s="7">
        <v>19413.7916294</v>
      </c>
      <c r="I326" s="7"/>
      <c r="J326" s="7">
        <v>0.699195708861</v>
      </c>
      <c r="M326">
        <v>19.9592690722892</v>
      </c>
    </row>
    <row r="327">
      <c r="A327" t="s">
        <v>1059</v>
      </c>
      <c r="D327" s="7">
        <v>88.0</v>
      </c>
      <c r="G327" s="7">
        <v>13957.4948455</v>
      </c>
      <c r="I327" s="7"/>
      <c r="J327" s="7">
        <v>0.995791082418</v>
      </c>
      <c r="M327">
        <v>14.34966443003045</v>
      </c>
    </row>
    <row r="328">
      <c r="A328" t="s">
        <v>1059</v>
      </c>
      <c r="D328" s="7">
        <v>20.0</v>
      </c>
      <c r="G328" s="7">
        <v>13465.27536</v>
      </c>
      <c r="I328" s="7"/>
      <c r="J328" s="7">
        <v>0.451914672171</v>
      </c>
      <c r="M328">
        <v>13.843614847277104</v>
      </c>
    </row>
    <row r="329">
      <c r="A329" t="s">
        <v>1059</v>
      </c>
      <c r="D329" s="7">
        <v>32.0</v>
      </c>
      <c r="G329" s="7">
        <v>16209.40405</v>
      </c>
      <c r="I329" s="7"/>
      <c r="J329" s="7">
        <v>0.371270139324</v>
      </c>
      <c r="M329">
        <v>16.66484647159073</v>
      </c>
    </row>
    <row r="330">
      <c r="A330" t="s">
        <v>1059</v>
      </c>
      <c r="D330" s="7">
        <v>20.0</v>
      </c>
      <c r="G330" s="7">
        <v>15330.93392</v>
      </c>
      <c r="I330" s="7"/>
      <c r="J330" s="7">
        <v>0.574864554631</v>
      </c>
      <c r="M330">
        <v>15.761693598038397</v>
      </c>
    </row>
    <row r="331">
      <c r="A331" t="s">
        <v>1059</v>
      </c>
      <c r="D331" s="7">
        <v>48.0</v>
      </c>
      <c r="G331" s="7">
        <v>14147.4193333</v>
      </c>
      <c r="I331" s="7"/>
      <c r="J331" s="7">
        <v>0.893423733488</v>
      </c>
      <c r="M331">
        <v>14.544925305792413</v>
      </c>
    </row>
    <row r="332">
      <c r="A332" t="s">
        <v>1060</v>
      </c>
      <c r="D332" s="7">
        <v>20.0</v>
      </c>
      <c r="G332" s="7">
        <v>4799.34118</v>
      </c>
      <c r="I332" s="7"/>
      <c r="J332" s="7">
        <v>0.320035051144</v>
      </c>
      <c r="M332">
        <v>9.930283112336273</v>
      </c>
    </row>
    <row r="333">
      <c r="A333" t="s">
        <v>1060</v>
      </c>
      <c r="D333" s="7">
        <v>24.0</v>
      </c>
      <c r="G333" s="7">
        <v>4999.28046667</v>
      </c>
      <c r="I333" s="7"/>
      <c r="J333" s="7">
        <v>0.920631825057</v>
      </c>
      <c r="M333">
        <v>10.343976085485487</v>
      </c>
    </row>
    <row r="334">
      <c r="A334" t="s">
        <v>1060</v>
      </c>
      <c r="D334" s="7">
        <v>56.0</v>
      </c>
      <c r="G334" s="7">
        <v>5836.82305</v>
      </c>
      <c r="I334" s="7"/>
      <c r="J334" s="7">
        <v>0.536171659341</v>
      </c>
      <c r="M334">
        <v>12.076929559550523</v>
      </c>
    </row>
    <row r="335">
      <c r="A335" t="s">
        <v>1060</v>
      </c>
      <c r="D335" s="7">
        <v>20.0</v>
      </c>
      <c r="G335" s="7">
        <v>4640.91204</v>
      </c>
      <c r="I335" s="7"/>
      <c r="J335" s="7">
        <v>0.261093420766</v>
      </c>
      <c r="M335">
        <v>9.602478491985451</v>
      </c>
    </row>
    <row r="336">
      <c r="A336" t="s">
        <v>1060</v>
      </c>
      <c r="D336" s="7">
        <v>152.0</v>
      </c>
      <c r="G336" s="7">
        <v>8869.24989737</v>
      </c>
      <c r="I336" s="7"/>
      <c r="J336" s="7">
        <v>1.34950692995</v>
      </c>
      <c r="M336">
        <v>18.351302641697902</v>
      </c>
    </row>
    <row r="337">
      <c r="A337" t="s">
        <v>1060</v>
      </c>
      <c r="D337" s="7">
        <v>28.0</v>
      </c>
      <c r="G337" s="7">
        <v>5074.48481429</v>
      </c>
      <c r="I337" s="7"/>
      <c r="J337" s="7">
        <v>0.876254055876</v>
      </c>
      <c r="M337">
        <v>10.499580872712794</v>
      </c>
    </row>
    <row r="338">
      <c r="A338" t="s">
        <v>1060</v>
      </c>
      <c r="D338" s="7">
        <v>28.0</v>
      </c>
      <c r="G338" s="7">
        <v>6446.36448571</v>
      </c>
      <c r="I338" s="7"/>
      <c r="J338" s="7">
        <v>0.846114241925</v>
      </c>
      <c r="M338">
        <v>13.338127461155056</v>
      </c>
    </row>
    <row r="339">
      <c r="A339" t="s">
        <v>1060</v>
      </c>
      <c r="D339" s="7">
        <v>28.0</v>
      </c>
      <c r="G339" s="7">
        <v>5998.40174286</v>
      </c>
      <c r="I339" s="7"/>
      <c r="J339" s="7">
        <v>0.894797169328</v>
      </c>
      <c r="M339">
        <v>12.411250897593222</v>
      </c>
    </row>
    <row r="340">
      <c r="A340" t="s">
        <v>1060</v>
      </c>
      <c r="D340" s="7">
        <v>24.0</v>
      </c>
      <c r="G340" s="7">
        <v>5890.63685</v>
      </c>
      <c r="I340" s="7"/>
      <c r="J340" s="7">
        <v>0.357392800407</v>
      </c>
      <c r="M340">
        <v>12.188275315000784</v>
      </c>
    </row>
    <row r="341">
      <c r="A341" t="s">
        <v>1060</v>
      </c>
      <c r="D341" s="7">
        <v>20.0</v>
      </c>
      <c r="G341" s="7">
        <v>4420.15686</v>
      </c>
      <c r="I341" s="7"/>
      <c r="J341" s="7">
        <v>0.311997027182</v>
      </c>
      <c r="M341">
        <v>9.145715500212745</v>
      </c>
    </row>
    <row r="342">
      <c r="A342" t="s">
        <v>1060</v>
      </c>
      <c r="D342" s="7">
        <v>24.0</v>
      </c>
      <c r="G342" s="7">
        <v>6557.64138333</v>
      </c>
      <c r="I342" s="7"/>
      <c r="J342" s="7">
        <v>0.255489314231</v>
      </c>
      <c r="M342">
        <v>13.568369708118848</v>
      </c>
    </row>
    <row r="343">
      <c r="A343" t="s">
        <v>1060</v>
      </c>
      <c r="D343" s="7">
        <v>140.0</v>
      </c>
      <c r="G343" s="7">
        <v>8729.59367714</v>
      </c>
      <c r="I343" s="7"/>
      <c r="J343" s="7">
        <v>1.16238559036</v>
      </c>
      <c r="M343">
        <v>18.0623409377328</v>
      </c>
    </row>
    <row r="344">
      <c r="A344" t="s">
        <v>1060</v>
      </c>
      <c r="D344" s="7">
        <v>28.0</v>
      </c>
      <c r="G344" s="7">
        <v>6528.51258571</v>
      </c>
      <c r="I344" s="7"/>
      <c r="J344" s="7">
        <v>0.696617007364</v>
      </c>
      <c r="M344">
        <v>13.508099517640632</v>
      </c>
    </row>
    <row r="345">
      <c r="A345" t="s">
        <v>1060</v>
      </c>
      <c r="D345" s="7">
        <v>84.0</v>
      </c>
      <c r="G345" s="7">
        <v>7890.47133333</v>
      </c>
      <c r="I345" s="7"/>
      <c r="J345" s="7">
        <v>0.987008452474</v>
      </c>
      <c r="M345">
        <v>16.326118792358987</v>
      </c>
    </row>
    <row r="346">
      <c r="A346" t="s">
        <v>1060</v>
      </c>
      <c r="D346" s="7">
        <v>28.0</v>
      </c>
      <c r="G346" s="7">
        <v>5317.47421429</v>
      </c>
      <c r="I346" s="7"/>
      <c r="J346" s="7">
        <v>0.855541167981</v>
      </c>
      <c r="M346">
        <v>11.002348532855832</v>
      </c>
    </row>
    <row r="347">
      <c r="A347" t="s">
        <v>1060</v>
      </c>
      <c r="D347" s="7">
        <v>20.0</v>
      </c>
      <c r="G347" s="7">
        <v>4244.66862</v>
      </c>
      <c r="I347" s="7"/>
      <c r="J347" s="7">
        <v>0.708898071765</v>
      </c>
      <c r="M347">
        <v>8.782614015919933</v>
      </c>
    </row>
    <row r="348">
      <c r="A348" t="s">
        <v>1060</v>
      </c>
      <c r="D348" s="7">
        <v>32.0</v>
      </c>
      <c r="G348" s="7">
        <v>5327.7953</v>
      </c>
      <c r="I348" s="7"/>
      <c r="J348" s="7">
        <v>0.659144280562</v>
      </c>
      <c r="M348">
        <v>11.023703818775926</v>
      </c>
    </row>
    <row r="349">
      <c r="A349" t="s">
        <v>1060</v>
      </c>
      <c r="D349" s="7">
        <v>48.0</v>
      </c>
      <c r="G349" s="7">
        <v>5721.24914167</v>
      </c>
      <c r="I349" s="7"/>
      <c r="J349" s="7">
        <v>0.899362704296</v>
      </c>
      <c r="M349">
        <v>11.837796397920181</v>
      </c>
    </row>
    <row r="350">
      <c r="A350" t="s">
        <v>1060</v>
      </c>
      <c r="D350" s="7">
        <v>20.0</v>
      </c>
      <c r="G350" s="7">
        <v>4907.15288</v>
      </c>
      <c r="I350" s="7"/>
      <c r="J350" s="7">
        <v>0.625272062035</v>
      </c>
      <c r="M350">
        <v>10.153355543253188</v>
      </c>
    </row>
    <row r="351">
      <c r="A351" t="s">
        <v>1060</v>
      </c>
      <c r="D351" s="7">
        <v>52.0</v>
      </c>
      <c r="G351" s="7">
        <v>5114.46825385</v>
      </c>
      <c r="I351" s="7"/>
      <c r="J351" s="7">
        <v>0.547235051835</v>
      </c>
      <c r="M351">
        <v>10.582310326557495</v>
      </c>
    </row>
    <row r="352">
      <c r="A352" t="s">
        <v>1060</v>
      </c>
      <c r="D352" s="7">
        <v>20.0</v>
      </c>
      <c r="G352" s="7">
        <v>5004.42676</v>
      </c>
      <c r="I352" s="7"/>
      <c r="J352" s="7">
        <v>0.735964572294</v>
      </c>
      <c r="M352">
        <v>10.354624244853483</v>
      </c>
    </row>
    <row r="353">
      <c r="A353" t="s">
        <v>1060</v>
      </c>
      <c r="D353" s="7">
        <v>36.0</v>
      </c>
      <c r="G353" s="7">
        <v>6178.44661111</v>
      </c>
      <c r="I353" s="7"/>
      <c r="J353" s="7">
        <v>1.04014661039</v>
      </c>
      <c r="M353">
        <v>12.783780469380362</v>
      </c>
    </row>
    <row r="354">
      <c r="A354" t="s">
        <v>1060</v>
      </c>
      <c r="D354" s="7">
        <v>20.0</v>
      </c>
      <c r="G354" s="7">
        <v>5370.27118</v>
      </c>
      <c r="I354" s="7"/>
      <c r="J354" s="7">
        <v>0.426615402316</v>
      </c>
      <c r="M354">
        <v>11.111590363621572</v>
      </c>
    </row>
    <row r="355">
      <c r="A355" t="s">
        <v>1060</v>
      </c>
      <c r="D355" s="7">
        <v>28.0</v>
      </c>
      <c r="G355" s="7">
        <v>4163.54097143</v>
      </c>
      <c r="I355" s="7"/>
      <c r="J355" s="7">
        <v>0.297452795229</v>
      </c>
      <c r="M355">
        <v>8.614753368317833</v>
      </c>
    </row>
    <row r="356">
      <c r="A356" t="s">
        <v>1060</v>
      </c>
      <c r="D356" s="7">
        <v>48.0</v>
      </c>
      <c r="G356" s="7">
        <v>5972.17010833</v>
      </c>
      <c r="I356" s="7"/>
      <c r="J356" s="7">
        <v>0.830371190044</v>
      </c>
      <c r="M356">
        <v>12.35697520690723</v>
      </c>
    </row>
    <row r="357">
      <c r="A357" t="s">
        <v>1060</v>
      </c>
      <c r="D357" s="7">
        <v>48.0</v>
      </c>
      <c r="G357" s="7">
        <v>5636.62303333</v>
      </c>
      <c r="I357" s="7"/>
      <c r="J357" s="7">
        <v>0.598966327894</v>
      </c>
      <c r="M357">
        <v>11.662697111790362</v>
      </c>
    </row>
    <row r="358">
      <c r="A358" t="s">
        <v>1060</v>
      </c>
      <c r="D358" s="7">
        <v>60.0</v>
      </c>
      <c r="G358" s="7">
        <v>6332.11462667</v>
      </c>
      <c r="I358" s="7"/>
      <c r="J358" s="7">
        <v>0.715045078453</v>
      </c>
      <c r="M358">
        <v>13.101733880607044</v>
      </c>
    </row>
    <row r="359">
      <c r="A359" t="s">
        <v>1060</v>
      </c>
      <c r="D359" s="7">
        <v>80.0</v>
      </c>
      <c r="G359" s="7">
        <v>9179.177305</v>
      </c>
      <c r="I359" s="7"/>
      <c r="J359" s="7">
        <v>1.02789800071</v>
      </c>
      <c r="M359">
        <v>18.99257126307946</v>
      </c>
    </row>
    <row r="360">
      <c r="A360" t="s">
        <v>1060</v>
      </c>
      <c r="D360" s="7">
        <v>92.0</v>
      </c>
      <c r="G360" s="7">
        <v>6756.29933478</v>
      </c>
      <c r="I360" s="7"/>
      <c r="J360" s="7">
        <v>1.20629291216</v>
      </c>
      <c r="M360">
        <v>13.979411479567831</v>
      </c>
    </row>
    <row r="361">
      <c r="A361" t="s">
        <v>1060</v>
      </c>
      <c r="D361" s="7">
        <v>24.0</v>
      </c>
      <c r="G361" s="7">
        <v>6091.9706</v>
      </c>
      <c r="I361" s="7"/>
      <c r="J361" s="7">
        <v>0.471666672193</v>
      </c>
      <c r="M361">
        <v>12.60485356242772</v>
      </c>
    </row>
    <row r="362">
      <c r="A362" t="s">
        <v>1060</v>
      </c>
      <c r="D362" s="7">
        <v>80.0</v>
      </c>
      <c r="G362" s="7">
        <v>5525.1149</v>
      </c>
      <c r="I362" s="7"/>
      <c r="J362" s="7">
        <v>0.789449573257</v>
      </c>
      <c r="M362">
        <v>11.431976416643815</v>
      </c>
    </row>
    <row r="363">
      <c r="A363" t="s">
        <v>1060</v>
      </c>
      <c r="D363" s="7">
        <v>56.0</v>
      </c>
      <c r="G363" s="7">
        <v>6960.90193571</v>
      </c>
      <c r="I363" s="7"/>
      <c r="J363" s="7">
        <v>1.11584685027</v>
      </c>
      <c r="M363">
        <v>14.402753283485021</v>
      </c>
    </row>
    <row r="364">
      <c r="A364" t="s">
        <v>1060</v>
      </c>
      <c r="D364" s="7">
        <v>44.0</v>
      </c>
      <c r="G364" s="7">
        <v>12578.9409636</v>
      </c>
      <c r="I364" s="7"/>
      <c r="J364" s="7">
        <v>0.679636340191</v>
      </c>
      <c r="M364">
        <v>26.026998360202438</v>
      </c>
    </row>
    <row r="365">
      <c r="A365" t="s">
        <v>1060</v>
      </c>
      <c r="D365" s="7">
        <v>268.0</v>
      </c>
      <c r="G365" s="7">
        <v>10612.5574866</v>
      </c>
      <c r="I365" s="7"/>
      <c r="J365" s="7">
        <v>0.864564532311</v>
      </c>
      <c r="M365">
        <v>21.958368124993743</v>
      </c>
    </row>
    <row r="366">
      <c r="A366" t="s">
        <v>1060</v>
      </c>
      <c r="D366" s="7">
        <v>28.0</v>
      </c>
      <c r="G366" s="7">
        <v>5738.50095714</v>
      </c>
      <c r="I366" s="7"/>
      <c r="J366" s="7">
        <v>0.523705881108</v>
      </c>
      <c r="M366">
        <v>11.873492008087007</v>
      </c>
    </row>
    <row r="367">
      <c r="A367" t="s">
        <v>1060</v>
      </c>
      <c r="D367" s="7">
        <v>48.0</v>
      </c>
      <c r="G367" s="7">
        <v>6067.6334</v>
      </c>
      <c r="I367" s="7"/>
      <c r="J367" s="7">
        <v>0.783974127376</v>
      </c>
      <c r="M367">
        <v>12.554497632916256</v>
      </c>
    </row>
    <row r="368">
      <c r="A368" t="s">
        <v>1060</v>
      </c>
      <c r="D368" s="7">
        <v>20.0</v>
      </c>
      <c r="G368" s="7">
        <v>5128.2636</v>
      </c>
      <c r="I368" s="7"/>
      <c r="J368" s="7">
        <v>0.208355670329</v>
      </c>
      <c r="M368">
        <v>10.610854180341647</v>
      </c>
    </row>
    <row r="369">
      <c r="A369" t="s">
        <v>1060</v>
      </c>
      <c r="D369" s="7">
        <v>24.0</v>
      </c>
      <c r="G369" s="7">
        <v>5308.60671667</v>
      </c>
      <c r="I369" s="7"/>
      <c r="J369" s="7">
        <v>0.365891655508</v>
      </c>
      <c r="M369">
        <v>10.984000855838927</v>
      </c>
    </row>
    <row r="370">
      <c r="A370" t="s">
        <v>1060</v>
      </c>
      <c r="D370" s="7">
        <v>92.0</v>
      </c>
      <c r="G370" s="7">
        <v>8827.22145652</v>
      </c>
      <c r="I370" s="7"/>
      <c r="J370" s="7">
        <v>1.12239345629</v>
      </c>
      <c r="M370">
        <v>18.26434189005353</v>
      </c>
    </row>
    <row r="371">
      <c r="A371" t="s">
        <v>1060</v>
      </c>
      <c r="D371" s="7">
        <v>48.0</v>
      </c>
      <c r="G371" s="7">
        <v>5962.01468333</v>
      </c>
      <c r="I371" s="7"/>
      <c r="J371" s="7">
        <v>0.685043297766</v>
      </c>
      <c r="M371">
        <v>12.335962688398157</v>
      </c>
    </row>
    <row r="372">
      <c r="A372" t="s">
        <v>1060</v>
      </c>
      <c r="D372" s="7">
        <v>20.0</v>
      </c>
      <c r="G372" s="7">
        <v>5682.96106</v>
      </c>
      <c r="I372" s="7"/>
      <c r="J372" s="7">
        <v>0.516514589667</v>
      </c>
      <c r="M372">
        <v>11.758574797173022</v>
      </c>
    </row>
    <row r="373">
      <c r="A373" t="s">
        <v>1060</v>
      </c>
      <c r="D373" s="7">
        <v>104.0</v>
      </c>
      <c r="G373" s="7">
        <v>11116.6860615</v>
      </c>
      <c r="I373" s="7"/>
      <c r="J373" s="7">
        <v>0.710865455429</v>
      </c>
      <c r="M373">
        <v>23.001457016993626</v>
      </c>
    </row>
    <row r="374">
      <c r="A374" t="s">
        <v>1060</v>
      </c>
      <c r="D374" s="7">
        <v>16.0</v>
      </c>
      <c r="G374" s="7">
        <v>5541.213925</v>
      </c>
      <c r="I374" s="7"/>
      <c r="J374" s="7">
        <v>0.411586762552</v>
      </c>
      <c r="M374">
        <v>11.465286796149401</v>
      </c>
    </row>
    <row r="375">
      <c r="A375" t="s">
        <v>1060</v>
      </c>
      <c r="D375" s="7">
        <v>24.0</v>
      </c>
      <c r="G375" s="7">
        <v>5067.00156667</v>
      </c>
      <c r="I375" s="7"/>
      <c r="J375" s="7">
        <v>0.681439694575</v>
      </c>
      <c r="M375">
        <v>10.484097337644275</v>
      </c>
    </row>
    <row r="376">
      <c r="A376" t="s">
        <v>1060</v>
      </c>
      <c r="D376" s="7">
        <v>20.0</v>
      </c>
      <c r="G376" s="7">
        <v>5168.90198</v>
      </c>
      <c r="I376" s="7"/>
      <c r="J376" s="7">
        <v>0.283801938144</v>
      </c>
      <c r="M376">
        <v>10.694938766848727</v>
      </c>
    </row>
    <row r="377">
      <c r="A377" t="s">
        <v>1060</v>
      </c>
      <c r="D377" s="7">
        <v>20.0</v>
      </c>
      <c r="G377" s="7">
        <v>4189.33352</v>
      </c>
      <c r="I377" s="7"/>
      <c r="J377" s="7">
        <v>0.258334170539</v>
      </c>
      <c r="M377">
        <v>8.668120549329288</v>
      </c>
    </row>
    <row r="378">
      <c r="A378" t="s">
        <v>1060</v>
      </c>
      <c r="D378" s="7">
        <v>84.0</v>
      </c>
      <c r="G378" s="7">
        <v>7362.80588571</v>
      </c>
      <c r="I378" s="7"/>
      <c r="J378" s="7">
        <v>1.33729766244</v>
      </c>
      <c r="M378">
        <v>15.234329922399082</v>
      </c>
    </row>
    <row r="379">
      <c r="A379" t="s">
        <v>1060</v>
      </c>
      <c r="D379" s="7">
        <v>40.0</v>
      </c>
      <c r="G379" s="7">
        <v>6141.57751</v>
      </c>
      <c r="I379" s="7"/>
      <c r="J379" s="7">
        <v>0.532458150154</v>
      </c>
      <c r="M379">
        <v>12.707494871339247</v>
      </c>
    </row>
    <row r="380">
      <c r="A380" t="s">
        <v>1060</v>
      </c>
      <c r="D380" s="7">
        <v>84.0</v>
      </c>
      <c r="G380" s="7">
        <v>7171.89571905</v>
      </c>
      <c r="I380" s="7"/>
      <c r="J380" s="7">
        <v>1.44229954049</v>
      </c>
      <c r="M380">
        <v>14.839319038018258</v>
      </c>
    </row>
    <row r="381">
      <c r="A381" t="s">
        <v>1060</v>
      </c>
      <c r="D381" s="7">
        <v>28.0</v>
      </c>
      <c r="G381" s="7">
        <v>4982.86868571</v>
      </c>
      <c r="I381" s="7"/>
      <c r="J381" s="7">
        <v>0.392808786154</v>
      </c>
      <c r="M381">
        <v>10.310018584820687</v>
      </c>
    </row>
    <row r="382">
      <c r="A382" t="s">
        <v>1060</v>
      </c>
      <c r="D382" s="7">
        <v>36.0</v>
      </c>
      <c r="G382" s="7">
        <v>7122.23675556</v>
      </c>
      <c r="I382" s="7"/>
      <c r="J382" s="7">
        <v>0.465447374719</v>
      </c>
      <c r="M382">
        <v>14.736570025596336</v>
      </c>
    </row>
    <row r="383">
      <c r="A383" t="s">
        <v>1060</v>
      </c>
      <c r="D383" s="7">
        <v>16.0</v>
      </c>
      <c r="G383" s="7">
        <v>4324.437275</v>
      </c>
      <c r="I383" s="7"/>
      <c r="J383" s="7">
        <v>0.824873543807</v>
      </c>
      <c r="M383">
        <v>8.947662779475491</v>
      </c>
    </row>
    <row r="384">
      <c r="A384" t="s">
        <v>1060</v>
      </c>
      <c r="D384" s="7">
        <v>48.0</v>
      </c>
      <c r="G384" s="7">
        <v>5106.79659167</v>
      </c>
      <c r="I384" s="7"/>
      <c r="J384" s="7">
        <v>0.703098847888</v>
      </c>
      <c r="M384">
        <v>10.566436944246801</v>
      </c>
    </row>
    <row r="385">
      <c r="A385" t="s">
        <v>1060</v>
      </c>
      <c r="D385" s="7">
        <v>20.0</v>
      </c>
      <c r="G385" s="7">
        <v>4544.31756</v>
      </c>
      <c r="I385" s="7"/>
      <c r="J385" s="7">
        <v>0.417288817289</v>
      </c>
      <c r="M385">
        <v>9.402615532151264</v>
      </c>
    </row>
    <row r="386">
      <c r="A386" t="s">
        <v>1060</v>
      </c>
      <c r="D386" s="7">
        <v>40.0</v>
      </c>
      <c r="G386" s="7">
        <v>6939.24884</v>
      </c>
      <c r="I386" s="7"/>
      <c r="J386" s="7">
        <v>0.903665561588</v>
      </c>
      <c r="M386">
        <v>14.357951015299784</v>
      </c>
    </row>
    <row r="387">
      <c r="A387" t="s">
        <v>1060</v>
      </c>
      <c r="D387" s="7">
        <v>20.0</v>
      </c>
      <c r="G387" s="7">
        <v>5642.92832</v>
      </c>
      <c r="I387" s="7"/>
      <c r="J387" s="7">
        <v>0.556912000612</v>
      </c>
      <c r="M387">
        <v>11.675743336134333</v>
      </c>
    </row>
    <row r="388">
      <c r="A388" t="s">
        <v>1060</v>
      </c>
      <c r="D388" s="7">
        <v>36.0</v>
      </c>
      <c r="G388" s="7">
        <v>7720.98138889</v>
      </c>
      <c r="I388" s="7"/>
      <c r="J388" s="7">
        <v>0.707160259168</v>
      </c>
      <c r="M388">
        <v>15.97542833926156</v>
      </c>
    </row>
    <row r="389">
      <c r="A389" t="s">
        <v>1060</v>
      </c>
      <c r="D389" s="7">
        <v>24.0</v>
      </c>
      <c r="G389" s="7">
        <v>6081.74818333</v>
      </c>
      <c r="I389" s="7"/>
      <c r="J389" s="7">
        <v>0.653623297146</v>
      </c>
      <c r="M389">
        <v>12.583702431924978</v>
      </c>
    </row>
    <row r="390">
      <c r="A390" t="s">
        <v>1060</v>
      </c>
      <c r="D390" s="7">
        <v>16.0</v>
      </c>
      <c r="G390" s="7">
        <v>7884.740575</v>
      </c>
      <c r="I390" s="7"/>
      <c r="J390" s="7">
        <v>0.68622298331</v>
      </c>
      <c r="M390">
        <v>16.314261320566313</v>
      </c>
    </row>
    <row r="391">
      <c r="A391" t="s">
        <v>1061</v>
      </c>
      <c r="D391" s="7">
        <v>44.0</v>
      </c>
      <c r="G391" s="7">
        <v>1999.97526364</v>
      </c>
      <c r="I391" s="7"/>
      <c r="J391" s="7">
        <v>1.44926797481</v>
      </c>
      <c r="M391">
        <v>15.347755774587794</v>
      </c>
    </row>
    <row r="392">
      <c r="A392" t="s">
        <v>1061</v>
      </c>
      <c r="D392" s="7">
        <v>28.0</v>
      </c>
      <c r="G392" s="7">
        <v>1922.17772857</v>
      </c>
      <c r="I392" s="7"/>
      <c r="J392" s="7">
        <v>0.368442620822</v>
      </c>
      <c r="M392">
        <v>14.75073960652472</v>
      </c>
    </row>
    <row r="393">
      <c r="A393" t="s">
        <v>1061</v>
      </c>
      <c r="D393" s="7">
        <v>28.0</v>
      </c>
      <c r="G393" s="7">
        <v>1536.55784286</v>
      </c>
      <c r="I393" s="7"/>
      <c r="J393" s="7">
        <v>0.658701333442</v>
      </c>
      <c r="M393">
        <v>11.79150309230408</v>
      </c>
    </row>
    <row r="394">
      <c r="A394" t="s">
        <v>1061</v>
      </c>
      <c r="D394" s="7">
        <v>16.0</v>
      </c>
      <c r="G394" s="7">
        <v>1446.94895</v>
      </c>
      <c r="I394" s="7"/>
      <c r="J394" s="7">
        <v>0.511232687235</v>
      </c>
      <c r="M394">
        <v>11.103846885825098</v>
      </c>
    </row>
    <row r="395">
      <c r="A395" t="s">
        <v>1061</v>
      </c>
      <c r="D395" s="7">
        <v>24.0</v>
      </c>
      <c r="G395" s="7">
        <v>1390.176</v>
      </c>
      <c r="I395" s="7"/>
      <c r="J395" s="7">
        <v>0.363372335589</v>
      </c>
      <c r="M395">
        <v>10.668172811728287</v>
      </c>
    </row>
    <row r="396">
      <c r="A396" t="s">
        <v>1061</v>
      </c>
      <c r="D396" s="7">
        <v>24.0</v>
      </c>
      <c r="G396" s="7">
        <v>1471.44626667</v>
      </c>
      <c r="I396" s="7"/>
      <c r="J396" s="7">
        <v>0.729851252015</v>
      </c>
      <c r="M396">
        <v>11.29183862763275</v>
      </c>
    </row>
    <row r="397">
      <c r="A397" t="s">
        <v>1061</v>
      </c>
      <c r="D397" s="7">
        <v>52.0</v>
      </c>
      <c r="G397" s="7">
        <v>1683.21366154</v>
      </c>
      <c r="I397" s="7"/>
      <c r="J397" s="7">
        <v>1.04291323206</v>
      </c>
      <c r="M397">
        <v>12.916935855870513</v>
      </c>
    </row>
    <row r="398">
      <c r="A398" t="s">
        <v>1061</v>
      </c>
      <c r="D398" s="7">
        <v>16.0</v>
      </c>
      <c r="G398" s="7">
        <v>1382.185425</v>
      </c>
      <c r="I398" s="7"/>
      <c r="J398" s="7">
        <v>0.367467990049</v>
      </c>
      <c r="M398">
        <v>10.606853356518963</v>
      </c>
    </row>
    <row r="399">
      <c r="A399" t="s">
        <v>1061</v>
      </c>
      <c r="D399" s="7">
        <v>32.0</v>
      </c>
      <c r="G399" s="7">
        <v>1933.9970875</v>
      </c>
      <c r="I399" s="7"/>
      <c r="J399" s="7">
        <v>1.33643329491</v>
      </c>
      <c r="M399">
        <v>14.841441045471358</v>
      </c>
    </row>
    <row r="400">
      <c r="A400" t="s">
        <v>1061</v>
      </c>
      <c r="D400" s="7">
        <v>16.0</v>
      </c>
      <c r="G400" s="7">
        <v>1863.588925</v>
      </c>
      <c r="I400" s="7"/>
      <c r="J400" s="7">
        <v>0.293380848462</v>
      </c>
      <c r="M400">
        <v>14.301130721522272</v>
      </c>
    </row>
    <row r="401">
      <c r="A401" t="s">
        <v>1061</v>
      </c>
      <c r="D401" s="7">
        <v>48.0</v>
      </c>
      <c r="G401" s="7">
        <v>1432.68841667</v>
      </c>
      <c r="I401" s="7"/>
      <c r="J401" s="7">
        <v>0.758817470256</v>
      </c>
      <c r="M401">
        <v>10.994411940931897</v>
      </c>
    </row>
    <row r="402">
      <c r="A402" t="s">
        <v>1061</v>
      </c>
      <c r="D402" s="7">
        <v>40.0</v>
      </c>
      <c r="G402" s="7">
        <v>1622.51127</v>
      </c>
      <c r="I402" s="7"/>
      <c r="J402" s="7">
        <v>1.58609696437</v>
      </c>
      <c r="M402">
        <v>12.451107354275093</v>
      </c>
    </row>
    <row r="403">
      <c r="A403" t="s">
        <v>1061</v>
      </c>
      <c r="D403" s="7">
        <v>16.0</v>
      </c>
      <c r="G403" s="7">
        <v>1761.839375</v>
      </c>
      <c r="I403" s="7"/>
      <c r="J403" s="7">
        <v>0.55338415853</v>
      </c>
      <c r="M403">
        <v>13.520307442372301</v>
      </c>
    </row>
    <row r="404">
      <c r="A404" t="s">
        <v>1061</v>
      </c>
      <c r="D404" s="7">
        <v>24.0</v>
      </c>
      <c r="G404" s="7">
        <v>1340.38506667</v>
      </c>
      <c r="I404" s="7"/>
      <c r="J404" s="7">
        <v>0.905187195958</v>
      </c>
      <c r="M404">
        <v>10.28607854364879</v>
      </c>
    </row>
    <row r="405">
      <c r="A405" t="s">
        <v>1061</v>
      </c>
      <c r="D405" s="7">
        <v>44.0</v>
      </c>
      <c r="G405" s="7">
        <v>1722.57058182</v>
      </c>
      <c r="I405" s="7"/>
      <c r="J405" s="7">
        <v>0.952921765486</v>
      </c>
      <c r="M405">
        <v>13.218959791605595</v>
      </c>
    </row>
    <row r="406">
      <c r="A406" t="s">
        <v>1061</v>
      </c>
      <c r="D406" s="7">
        <v>36.0</v>
      </c>
      <c r="G406" s="7">
        <v>1677.5852</v>
      </c>
      <c r="I406" s="7"/>
      <c r="J406" s="7">
        <v>0.688283969124</v>
      </c>
      <c r="M406">
        <v>12.87374319510462</v>
      </c>
    </row>
    <row r="407">
      <c r="A407" t="s">
        <v>1061</v>
      </c>
      <c r="D407" s="7">
        <v>24.0</v>
      </c>
      <c r="G407" s="7">
        <v>1467.98868333</v>
      </c>
      <c r="I407" s="7"/>
      <c r="J407" s="7">
        <v>0.651034174071</v>
      </c>
      <c r="M407">
        <v>11.265305227126573</v>
      </c>
    </row>
    <row r="408">
      <c r="A408" t="s">
        <v>1061</v>
      </c>
      <c r="D408" s="7">
        <v>52.0</v>
      </c>
      <c r="G408" s="7">
        <v>1700.09305385</v>
      </c>
      <c r="I408" s="7"/>
      <c r="J408" s="7">
        <v>0.745924816957</v>
      </c>
      <c r="M408">
        <v>13.046467853344241</v>
      </c>
    </row>
    <row r="409">
      <c r="A409" t="s">
        <v>1061</v>
      </c>
      <c r="D409" s="7">
        <v>28.0</v>
      </c>
      <c r="G409" s="7">
        <v>1595.33922857</v>
      </c>
      <c r="I409" s="7"/>
      <c r="J409" s="7">
        <v>0.58194895692</v>
      </c>
      <c r="M409">
        <v>12.242589847410725</v>
      </c>
    </row>
    <row r="410">
      <c r="A410" t="s">
        <v>1061</v>
      </c>
      <c r="D410" s="7">
        <v>16.0</v>
      </c>
      <c r="G410" s="7">
        <v>1370.32115</v>
      </c>
      <c r="I410" s="7"/>
      <c r="J410" s="7">
        <v>0.323136952239</v>
      </c>
      <c r="M410">
        <v>10.515807232872843</v>
      </c>
    </row>
    <row r="411">
      <c r="A411" t="s">
        <v>1061</v>
      </c>
      <c r="D411" s="7">
        <v>20.0</v>
      </c>
      <c r="G411" s="7">
        <v>1263.83388</v>
      </c>
      <c r="I411" s="7"/>
      <c r="J411" s="7">
        <v>0.954572447449</v>
      </c>
      <c r="M411">
        <v>9.698626819307101</v>
      </c>
    </row>
    <row r="412">
      <c r="A412" t="s">
        <v>1061</v>
      </c>
      <c r="D412" s="7">
        <v>28.0</v>
      </c>
      <c r="G412" s="7">
        <v>1483.11087143</v>
      </c>
      <c r="I412" s="7"/>
      <c r="J412" s="7">
        <v>0.61448716853</v>
      </c>
      <c r="M412">
        <v>11.381352487288066</v>
      </c>
    </row>
    <row r="413">
      <c r="A413" t="s">
        <v>1061</v>
      </c>
      <c r="D413" s="7">
        <v>36.0</v>
      </c>
      <c r="G413" s="7">
        <v>1627.55266667</v>
      </c>
      <c r="I413" s="7"/>
      <c r="J413" s="7">
        <v>0.784224023063</v>
      </c>
      <c r="M413">
        <v>12.489794895196555</v>
      </c>
    </row>
    <row r="414">
      <c r="A414" t="s">
        <v>1061</v>
      </c>
      <c r="D414" s="7">
        <v>40.0</v>
      </c>
      <c r="G414" s="7">
        <v>2213.52523</v>
      </c>
      <c r="I414" s="7"/>
      <c r="J414" s="7">
        <v>0.78594333438</v>
      </c>
      <c r="M414">
        <v>16.986532407954535</v>
      </c>
    </row>
    <row r="415">
      <c r="A415" t="s">
        <v>1061</v>
      </c>
      <c r="D415" s="7">
        <v>16.0</v>
      </c>
      <c r="G415" s="7">
        <v>1766.00895</v>
      </c>
      <c r="I415" s="7"/>
      <c r="J415" s="7">
        <v>0.530713278661</v>
      </c>
      <c r="M415">
        <v>13.552304647511408</v>
      </c>
    </row>
    <row r="416">
      <c r="A416" t="s">
        <v>1061</v>
      </c>
      <c r="D416" s="7">
        <v>24.0</v>
      </c>
      <c r="G416" s="7">
        <v>1956.80625</v>
      </c>
      <c r="I416" s="7"/>
      <c r="J416" s="7">
        <v>0.449267473466</v>
      </c>
      <c r="M416">
        <v>15.016477938095598</v>
      </c>
    </row>
    <row r="417">
      <c r="A417" t="s">
        <v>1061</v>
      </c>
      <c r="D417" s="7">
        <v>20.0</v>
      </c>
      <c r="G417" s="7">
        <v>1455.5885</v>
      </c>
      <c r="I417" s="7"/>
      <c r="J417" s="7">
        <v>1.07433598163</v>
      </c>
      <c r="M417">
        <v>11.170146557532542</v>
      </c>
    </row>
    <row r="418">
      <c r="A418" t="s">
        <v>1061</v>
      </c>
      <c r="D418" s="7">
        <v>16.0</v>
      </c>
      <c r="G418" s="7">
        <v>1639.068925</v>
      </c>
      <c r="I418" s="7"/>
      <c r="J418" s="7">
        <v>0.357510285908</v>
      </c>
      <c r="M418">
        <v>12.578170348383019</v>
      </c>
    </row>
    <row r="419">
      <c r="A419" t="s">
        <v>1061</v>
      </c>
      <c r="D419" s="7">
        <v>20.0</v>
      </c>
      <c r="G419" s="7">
        <v>1466.26674</v>
      </c>
      <c r="I419" s="7"/>
      <c r="J419" s="7">
        <v>0.608931155323</v>
      </c>
      <c r="M419">
        <v>11.252091080848373</v>
      </c>
    </row>
    <row r="420">
      <c r="A420" t="s">
        <v>1061</v>
      </c>
      <c r="D420" s="7">
        <v>16.0</v>
      </c>
      <c r="G420" s="7">
        <v>1649.79285</v>
      </c>
      <c r="I420" s="7"/>
      <c r="J420" s="7">
        <v>1.03304005712</v>
      </c>
      <c r="M420">
        <v>12.660465457146234</v>
      </c>
    </row>
    <row r="421">
      <c r="A421" t="s">
        <v>1061</v>
      </c>
      <c r="D421" s="7">
        <v>16.0</v>
      </c>
      <c r="G421" s="7">
        <v>2070.208775</v>
      </c>
      <c r="I421" s="7"/>
      <c r="J421" s="7">
        <v>0.431373739105</v>
      </c>
      <c r="M421">
        <v>15.886725830438968</v>
      </c>
    </row>
    <row r="422">
      <c r="A422" t="s">
        <v>1061</v>
      </c>
      <c r="D422" s="7">
        <v>32.0</v>
      </c>
      <c r="G422" s="7">
        <v>1753.6085875</v>
      </c>
      <c r="I422" s="7"/>
      <c r="J422" s="7">
        <v>0.51324811387</v>
      </c>
      <c r="M422">
        <v>13.45714460297167</v>
      </c>
    </row>
    <row r="423">
      <c r="A423" t="s">
        <v>1061</v>
      </c>
      <c r="D423" s="7">
        <v>24.0</v>
      </c>
      <c r="G423" s="7">
        <v>2092.2631</v>
      </c>
      <c r="I423" s="7"/>
      <c r="J423" s="7">
        <v>0.61486736539</v>
      </c>
      <c r="M423">
        <v>16.055970120619506</v>
      </c>
    </row>
    <row r="424">
      <c r="A424" t="s">
        <v>1061</v>
      </c>
      <c r="D424" s="7">
        <v>16.0</v>
      </c>
      <c r="G424" s="7">
        <v>1653.228975</v>
      </c>
      <c r="I424" s="7"/>
      <c r="J424" s="7">
        <v>1.16532793045</v>
      </c>
      <c r="M424">
        <v>12.686834186934908</v>
      </c>
    </row>
    <row r="425">
      <c r="A425" t="s">
        <v>1062</v>
      </c>
      <c r="D425" s="7">
        <v>124.0</v>
      </c>
      <c r="G425" s="7">
        <v>5599.5997871</v>
      </c>
      <c r="I425" s="7"/>
      <c r="J425" s="7">
        <v>1.23407574876</v>
      </c>
      <c r="M425">
        <v>15.885820299410106</v>
      </c>
    </row>
    <row r="426">
      <c r="A426" t="s">
        <v>1062</v>
      </c>
      <c r="D426" s="7">
        <v>56.0</v>
      </c>
      <c r="G426" s="7">
        <v>6695.30995714</v>
      </c>
      <c r="I426" s="7"/>
      <c r="J426" s="7">
        <v>0.972098953097</v>
      </c>
      <c r="M426">
        <v>18.994302248707797</v>
      </c>
    </row>
    <row r="427">
      <c r="A427" t="s">
        <v>1062</v>
      </c>
      <c r="D427" s="7">
        <v>104.0</v>
      </c>
      <c r="G427" s="7">
        <v>5342.30716538</v>
      </c>
      <c r="I427" s="7"/>
      <c r="J427" s="7">
        <v>1.28044964249</v>
      </c>
      <c r="M427">
        <v>15.155892356626751</v>
      </c>
    </row>
    <row r="428">
      <c r="A428" t="s">
        <v>1062</v>
      </c>
      <c r="D428" s="7">
        <v>56.0</v>
      </c>
      <c r="G428" s="7">
        <v>4234.7082</v>
      </c>
      <c r="I428" s="7"/>
      <c r="J428" s="7">
        <v>0.924674928015</v>
      </c>
      <c r="M428">
        <v>12.013682413628013</v>
      </c>
    </row>
    <row r="429">
      <c r="A429" t="s">
        <v>1062</v>
      </c>
      <c r="D429" s="7">
        <v>136.0</v>
      </c>
      <c r="G429" s="7">
        <v>9601.98929412</v>
      </c>
      <c r="I429" s="7"/>
      <c r="J429" s="7">
        <v>1.21289433296</v>
      </c>
      <c r="M429">
        <v>27.24042471653983</v>
      </c>
    </row>
    <row r="430">
      <c r="A430" t="s">
        <v>1062</v>
      </c>
      <c r="D430" s="7">
        <v>36.0</v>
      </c>
      <c r="G430" s="7">
        <v>3809.88784444</v>
      </c>
      <c r="I430" s="7"/>
      <c r="J430" s="7">
        <v>1.06529141164</v>
      </c>
      <c r="M430">
        <v>10.808485598758368</v>
      </c>
    </row>
    <row r="431">
      <c r="A431" t="s">
        <v>1062</v>
      </c>
      <c r="D431" s="7">
        <v>16.0</v>
      </c>
      <c r="G431" s="7">
        <v>5556.35245</v>
      </c>
      <c r="I431" s="7"/>
      <c r="J431" s="7">
        <v>0.661592714479</v>
      </c>
      <c r="M431">
        <v>15.763129490831016</v>
      </c>
    </row>
    <row r="432">
      <c r="A432" t="s">
        <v>1062</v>
      </c>
      <c r="D432" s="7">
        <v>20.0</v>
      </c>
      <c r="G432" s="7">
        <v>3424.65082</v>
      </c>
      <c r="I432" s="7"/>
      <c r="J432" s="7">
        <v>0.516933168678</v>
      </c>
      <c r="M432">
        <v>9.715584967354008</v>
      </c>
    </row>
    <row r="433">
      <c r="A433" t="s">
        <v>1062</v>
      </c>
      <c r="D433" s="7">
        <v>44.0</v>
      </c>
      <c r="G433" s="7">
        <v>3338.51992727</v>
      </c>
      <c r="I433" s="7"/>
      <c r="J433" s="7">
        <v>0.72909799942</v>
      </c>
      <c r="M433">
        <v>9.471235382355335</v>
      </c>
    </row>
    <row r="434">
      <c r="A434" t="s">
        <v>1062</v>
      </c>
      <c r="D434" s="7">
        <v>20.0</v>
      </c>
      <c r="G434" s="7">
        <v>2996.00886</v>
      </c>
      <c r="I434" s="7"/>
      <c r="J434" s="7">
        <v>0.956855014107</v>
      </c>
      <c r="M434">
        <v>8.499546427415167</v>
      </c>
    </row>
    <row r="435">
      <c r="A435" t="s">
        <v>1062</v>
      </c>
      <c r="D435" s="7">
        <v>16.0</v>
      </c>
      <c r="G435" s="7">
        <v>3845.39225</v>
      </c>
      <c r="I435" s="7"/>
      <c r="J435" s="7">
        <v>0.484025472304</v>
      </c>
      <c r="M435">
        <v>10.909210048363297</v>
      </c>
    </row>
    <row r="436">
      <c r="A436" t="s">
        <v>1062</v>
      </c>
      <c r="D436" s="7">
        <v>60.0</v>
      </c>
      <c r="G436" s="7">
        <v>4912.21783333</v>
      </c>
      <c r="I436" s="7"/>
      <c r="J436" s="7">
        <v>0.585535861313</v>
      </c>
      <c r="M436">
        <v>13.935747685327296</v>
      </c>
    </row>
    <row r="437">
      <c r="A437" t="s">
        <v>1062</v>
      </c>
      <c r="D437" s="7">
        <v>28.0</v>
      </c>
      <c r="G437" s="7">
        <v>3572.24725714</v>
      </c>
      <c r="I437" s="7"/>
      <c r="J437" s="7">
        <v>0.556494961547</v>
      </c>
      <c r="M437">
        <v>10.134309620255234</v>
      </c>
    </row>
    <row r="438">
      <c r="A438" t="s">
        <v>1062</v>
      </c>
      <c r="D438" s="7">
        <v>24.0</v>
      </c>
      <c r="G438" s="7">
        <v>3143.12028333</v>
      </c>
      <c r="I438" s="7"/>
      <c r="J438" s="7">
        <v>0.338483959918</v>
      </c>
      <c r="M438">
        <v>8.916895117297365</v>
      </c>
    </row>
    <row r="439">
      <c r="A439" t="s">
        <v>1062</v>
      </c>
      <c r="D439" s="7">
        <v>60.0</v>
      </c>
      <c r="G439" s="7">
        <v>5174.99126667</v>
      </c>
      <c r="I439" s="7"/>
      <c r="J439" s="7">
        <v>0.988235078374</v>
      </c>
      <c r="M439">
        <v>14.681224451562432</v>
      </c>
    </row>
    <row r="440">
      <c r="A440" t="s">
        <v>1062</v>
      </c>
      <c r="D440" s="7">
        <v>108.0</v>
      </c>
      <c r="G440" s="7">
        <v>3461.08314074</v>
      </c>
      <c r="I440" s="7"/>
      <c r="J440" s="7">
        <v>0.907634798778</v>
      </c>
      <c r="M440">
        <v>9.818941871841972</v>
      </c>
    </row>
    <row r="441">
      <c r="A441" t="s">
        <v>1062</v>
      </c>
      <c r="D441" s="7">
        <v>32.0</v>
      </c>
      <c r="G441" s="7">
        <v>4686.482025</v>
      </c>
      <c r="I441" s="7"/>
      <c r="J441" s="7">
        <v>0.757601156061</v>
      </c>
      <c r="M441">
        <v>13.295345045386197</v>
      </c>
    </row>
    <row r="442">
      <c r="A442" t="s">
        <v>1062</v>
      </c>
      <c r="D442" s="7">
        <v>16.0</v>
      </c>
      <c r="G442" s="7">
        <v>3612.0413</v>
      </c>
      <c r="I442" s="7"/>
      <c r="J442" s="7">
        <v>0.204037589493</v>
      </c>
      <c r="M442">
        <v>10.247203583734073</v>
      </c>
    </row>
    <row r="443">
      <c r="A443" t="s">
        <v>1062</v>
      </c>
      <c r="D443" s="7">
        <v>24.0</v>
      </c>
      <c r="G443" s="7">
        <v>4232.83025</v>
      </c>
      <c r="I443" s="7"/>
      <c r="J443" s="7">
        <v>0.800813663624</v>
      </c>
      <c r="M443">
        <v>12.008354751408294</v>
      </c>
    </row>
    <row r="444">
      <c r="A444" t="s">
        <v>1062</v>
      </c>
      <c r="D444" s="7">
        <v>60.0</v>
      </c>
      <c r="G444" s="7">
        <v>4179.0764</v>
      </c>
      <c r="I444" s="7"/>
      <c r="J444" s="7">
        <v>0.970780960118</v>
      </c>
      <c r="M444">
        <v>11.855857424104892</v>
      </c>
    </row>
    <row r="445">
      <c r="A445" t="s">
        <v>1062</v>
      </c>
      <c r="D445" s="7">
        <v>32.0</v>
      </c>
      <c r="G445" s="7">
        <v>3754.69425</v>
      </c>
      <c r="I445" s="7"/>
      <c r="J445" s="7">
        <v>0.875131337259</v>
      </c>
      <c r="M445">
        <v>10.65190377929115</v>
      </c>
    </row>
    <row r="446">
      <c r="A446" t="s">
        <v>1062</v>
      </c>
      <c r="D446" s="7">
        <v>52.0</v>
      </c>
      <c r="G446" s="7">
        <v>4285.4315</v>
      </c>
      <c r="I446" s="7"/>
      <c r="J446" s="7">
        <v>0.89378873516</v>
      </c>
      <c r="M446">
        <v>12.157582202796762</v>
      </c>
    </row>
    <row r="447">
      <c r="A447" t="s">
        <v>1062</v>
      </c>
      <c r="D447" s="7">
        <v>16.0</v>
      </c>
      <c r="G447" s="7">
        <v>3618.4004</v>
      </c>
      <c r="I447" s="7"/>
      <c r="J447" s="7">
        <v>1.14904069212</v>
      </c>
      <c r="M447">
        <v>10.265244073002378</v>
      </c>
    </row>
    <row r="448">
      <c r="A448" t="s">
        <v>1062</v>
      </c>
      <c r="D448" s="7">
        <v>20.0</v>
      </c>
      <c r="G448" s="7">
        <v>3876.97886</v>
      </c>
      <c r="I448" s="7"/>
      <c r="J448" s="7">
        <v>0.731185261093</v>
      </c>
      <c r="M448">
        <v>10.998819882888172</v>
      </c>
    </row>
    <row r="449">
      <c r="A449" t="s">
        <v>1062</v>
      </c>
      <c r="D449" s="7">
        <v>28.0</v>
      </c>
      <c r="G449" s="7">
        <v>3544.70674286</v>
      </c>
      <c r="I449" s="7"/>
      <c r="J449" s="7">
        <v>1.23511529094</v>
      </c>
      <c r="M449">
        <v>10.05617838276692</v>
      </c>
    </row>
    <row r="450">
      <c r="A450" t="s">
        <v>1062</v>
      </c>
      <c r="D450" s="7">
        <v>48.0</v>
      </c>
      <c r="G450" s="7">
        <v>3988.10045</v>
      </c>
      <c r="I450" s="7"/>
      <c r="J450" s="7">
        <v>1.04811151384</v>
      </c>
      <c r="M450">
        <v>11.314066985759954</v>
      </c>
    </row>
    <row r="451">
      <c r="A451" t="s">
        <v>1062</v>
      </c>
      <c r="D451" s="7">
        <v>16.0</v>
      </c>
      <c r="G451" s="7">
        <v>3694.578</v>
      </c>
      <c r="I451" s="7"/>
      <c r="J451" s="7">
        <v>0.814210039685</v>
      </c>
      <c r="M451">
        <v>10.481356600763414</v>
      </c>
    </row>
    <row r="452">
      <c r="A452" t="s">
        <v>1062</v>
      </c>
      <c r="D452" s="7">
        <v>88.0</v>
      </c>
      <c r="G452" s="7">
        <v>5493.05415909</v>
      </c>
      <c r="I452" s="7"/>
      <c r="J452" s="7">
        <v>1.10287474409</v>
      </c>
      <c r="M452">
        <v>15.583555001066129</v>
      </c>
    </row>
    <row r="453">
      <c r="A453" t="s">
        <v>1062</v>
      </c>
      <c r="D453" s="7">
        <v>40.0</v>
      </c>
      <c r="G453" s="7">
        <v>4034.31264</v>
      </c>
      <c r="I453" s="7"/>
      <c r="J453" s="7">
        <v>0.741549544361</v>
      </c>
      <c r="M453">
        <v>11.4451689526672</v>
      </c>
    </row>
    <row r="454">
      <c r="A454" t="s">
        <v>1062</v>
      </c>
      <c r="D454" s="7">
        <v>60.0</v>
      </c>
      <c r="G454" s="7">
        <v>4028.53806</v>
      </c>
      <c r="I454" s="7"/>
      <c r="J454" s="7">
        <v>1.07462472379</v>
      </c>
      <c r="M454">
        <v>11.428786721137742</v>
      </c>
    </row>
    <row r="455">
      <c r="A455" t="s">
        <v>1062</v>
      </c>
      <c r="D455" s="7">
        <v>68.0</v>
      </c>
      <c r="G455" s="7">
        <v>5381.12628235</v>
      </c>
      <c r="I455" s="7"/>
      <c r="J455" s="7">
        <v>0.893779712209</v>
      </c>
      <c r="M455">
        <v>15.266020497889249</v>
      </c>
    </row>
    <row r="456">
      <c r="A456" t="s">
        <v>1062</v>
      </c>
      <c r="D456" s="7">
        <v>24.0</v>
      </c>
      <c r="G456" s="7">
        <v>3579.04688333</v>
      </c>
      <c r="I456" s="7"/>
      <c r="J456" s="7">
        <v>0.797854734258</v>
      </c>
      <c r="M456">
        <v>10.153599863105509</v>
      </c>
    </row>
    <row r="457">
      <c r="A457" t="s">
        <v>1062</v>
      </c>
      <c r="D457" s="7">
        <v>36.0</v>
      </c>
      <c r="G457" s="7">
        <v>3123.9814</v>
      </c>
      <c r="I457" s="7"/>
      <c r="J457" s="7">
        <v>0.627999609729</v>
      </c>
      <c r="M457">
        <v>8.862598940271969</v>
      </c>
    </row>
    <row r="458">
      <c r="A458" t="s">
        <v>1062</v>
      </c>
      <c r="D458" s="7">
        <v>76.0</v>
      </c>
      <c r="G458" s="7">
        <v>7087.27594737</v>
      </c>
      <c r="I458" s="7"/>
      <c r="J458" s="7">
        <v>0.862332064588</v>
      </c>
      <c r="M458">
        <v>20.106292662490365</v>
      </c>
    </row>
    <row r="459">
      <c r="A459" t="s">
        <v>1062</v>
      </c>
      <c r="D459" s="7">
        <v>16.0</v>
      </c>
      <c r="G459" s="7">
        <v>3531.366825</v>
      </c>
      <c r="I459" s="7"/>
      <c r="J459" s="7">
        <v>0.230834444677</v>
      </c>
      <c r="M459">
        <v>10.018333617785492</v>
      </c>
    </row>
    <row r="460">
      <c r="A460" t="s">
        <v>1062</v>
      </c>
      <c r="D460" s="7">
        <v>80.0</v>
      </c>
      <c r="G460" s="7">
        <v>4087.26853</v>
      </c>
      <c r="I460" s="7"/>
      <c r="J460" s="7">
        <v>0.951268596977</v>
      </c>
      <c r="M460">
        <v>11.595402502263608</v>
      </c>
    </row>
    <row r="461">
      <c r="A461" t="s">
        <v>1062</v>
      </c>
      <c r="D461" s="7">
        <v>44.0</v>
      </c>
      <c r="G461" s="7">
        <v>5082.24385455</v>
      </c>
      <c r="I461" s="7"/>
      <c r="J461" s="7">
        <v>0.794974270348</v>
      </c>
      <c r="M461">
        <v>14.41810408971659</v>
      </c>
    </row>
    <row r="462">
      <c r="A462" t="s">
        <v>1062</v>
      </c>
      <c r="D462" s="7">
        <v>40.0</v>
      </c>
      <c r="G462" s="7">
        <v>4588.72137</v>
      </c>
      <c r="I462" s="7"/>
      <c r="J462" s="7">
        <v>0.766746881387</v>
      </c>
      <c r="M462">
        <v>13.018002332205096</v>
      </c>
    </row>
    <row r="463">
      <c r="A463" t="s">
        <v>1062</v>
      </c>
      <c r="D463" s="7">
        <v>20.0</v>
      </c>
      <c r="G463" s="7">
        <v>3094.46294</v>
      </c>
      <c r="I463" s="7"/>
      <c r="J463" s="7">
        <v>0.458247465714</v>
      </c>
      <c r="M463">
        <v>8.778856357068861</v>
      </c>
    </row>
    <row r="464">
      <c r="A464" t="s">
        <v>1062</v>
      </c>
      <c r="D464" s="7">
        <v>16.0</v>
      </c>
      <c r="G464" s="7">
        <v>3178.9274</v>
      </c>
      <c r="I464" s="7"/>
      <c r="J464" s="7">
        <v>0.491022978379</v>
      </c>
      <c r="M464">
        <v>9.018478345114836</v>
      </c>
    </row>
    <row r="465">
      <c r="A465" t="s">
        <v>1062</v>
      </c>
      <c r="D465" s="7">
        <v>40.0</v>
      </c>
      <c r="G465" s="7">
        <v>3993.62328</v>
      </c>
      <c r="I465" s="7"/>
      <c r="J465" s="7">
        <v>0.634368397412</v>
      </c>
      <c r="M465">
        <v>11.329735013522637</v>
      </c>
    </row>
    <row r="466">
      <c r="A466" t="s">
        <v>1062</v>
      </c>
      <c r="D466" s="7">
        <v>24.0</v>
      </c>
      <c r="G466" s="7">
        <v>3644.44506667</v>
      </c>
      <c r="I466" s="7"/>
      <c r="J466" s="7">
        <v>0.475947796789</v>
      </c>
      <c r="M466">
        <v>10.339131656081227</v>
      </c>
    </row>
    <row r="467">
      <c r="A467" t="s">
        <v>1062</v>
      </c>
      <c r="D467" s="7">
        <v>20.0</v>
      </c>
      <c r="G467" s="7">
        <v>4433.53242</v>
      </c>
      <c r="I467" s="7"/>
      <c r="J467" s="7">
        <v>0.320556740172</v>
      </c>
      <c r="M467">
        <v>12.577738051562475</v>
      </c>
    </row>
    <row r="468">
      <c r="A468" t="s">
        <v>1062</v>
      </c>
      <c r="D468" s="7">
        <v>28.0</v>
      </c>
      <c r="G468" s="7">
        <v>5796.87968571</v>
      </c>
      <c r="I468" s="7"/>
      <c r="J468" s="7">
        <v>0.503381432461</v>
      </c>
      <c r="M468">
        <v>16.445494764936036</v>
      </c>
    </row>
    <row r="469">
      <c r="A469" t="s">
        <v>1062</v>
      </c>
      <c r="D469" s="7">
        <v>72.0</v>
      </c>
      <c r="G469" s="7">
        <v>8022.84855</v>
      </c>
      <c r="I469" s="7"/>
      <c r="J469" s="7">
        <v>0.92462149245</v>
      </c>
      <c r="M469">
        <v>22.760471319449117</v>
      </c>
    </row>
    <row r="470">
      <c r="A470" t="s">
        <v>1062</v>
      </c>
      <c r="D470" s="7">
        <v>24.0</v>
      </c>
      <c r="G470" s="7">
        <v>3862.49363333</v>
      </c>
      <c r="I470" s="7"/>
      <c r="J470" s="7">
        <v>0.440210770919</v>
      </c>
      <c r="M470">
        <v>10.957725926779746</v>
      </c>
    </row>
    <row r="471">
      <c r="A471" t="s">
        <v>1062</v>
      </c>
      <c r="D471" s="7">
        <v>16.0</v>
      </c>
      <c r="G471" s="7">
        <v>3795.46505</v>
      </c>
      <c r="I471" s="7"/>
      <c r="J471" s="7">
        <v>0.153882460332</v>
      </c>
      <c r="M471">
        <v>10.767568760162687</v>
      </c>
    </row>
    <row r="472">
      <c r="A472" t="s">
        <v>1062</v>
      </c>
      <c r="D472" s="7">
        <v>92.0</v>
      </c>
      <c r="G472" s="7">
        <v>5096.30142609</v>
      </c>
      <c r="I472" s="7"/>
      <c r="J472" s="7">
        <v>1.4259183852</v>
      </c>
      <c r="M472">
        <v>14.457984806878734</v>
      </c>
    </row>
    <row r="473">
      <c r="A473" t="s">
        <v>1062</v>
      </c>
      <c r="D473" s="7">
        <v>24.0</v>
      </c>
      <c r="G473" s="7">
        <v>4839.41463333</v>
      </c>
      <c r="I473" s="7"/>
      <c r="J473" s="7">
        <v>0.890204296678</v>
      </c>
      <c r="M473">
        <v>13.729208183149591</v>
      </c>
    </row>
    <row r="474">
      <c r="A474" t="s">
        <v>1062</v>
      </c>
      <c r="D474" s="7">
        <v>60.0</v>
      </c>
      <c r="G474" s="7">
        <v>4112.22324</v>
      </c>
      <c r="I474" s="7"/>
      <c r="J474" s="7">
        <v>0.900700760594</v>
      </c>
      <c r="M474">
        <v>11.666197925821763</v>
      </c>
    </row>
    <row r="475">
      <c r="A475" t="s">
        <v>1062</v>
      </c>
      <c r="D475" s="7">
        <v>16.0</v>
      </c>
      <c r="G475" s="7">
        <v>4036.692175</v>
      </c>
      <c r="I475" s="7"/>
      <c r="J475" s="7">
        <v>0.469592358749</v>
      </c>
      <c r="M475">
        <v>11.451919589649014</v>
      </c>
    </row>
    <row r="476">
      <c r="A476" t="s">
        <v>1062</v>
      </c>
      <c r="D476" s="7">
        <v>56.0</v>
      </c>
      <c r="G476" s="7">
        <v>4268.88344286</v>
      </c>
      <c r="I476" s="7"/>
      <c r="J476" s="7">
        <v>0.808931784206</v>
      </c>
      <c r="M476">
        <v>12.110636086641103</v>
      </c>
    </row>
    <row r="477">
      <c r="A477" t="s">
        <v>1062</v>
      </c>
      <c r="D477" s="7">
        <v>100.0</v>
      </c>
      <c r="G477" s="7">
        <v>4685.303308</v>
      </c>
      <c r="I477" s="7"/>
      <c r="J477" s="7">
        <v>0.766312800682</v>
      </c>
      <c r="M477">
        <v>13.292001076681682</v>
      </c>
    </row>
    <row r="478">
      <c r="A478" t="s">
        <v>1062</v>
      </c>
      <c r="D478" s="7">
        <v>36.0</v>
      </c>
      <c r="G478" s="7">
        <v>3518.00901111</v>
      </c>
      <c r="I478" s="7"/>
      <c r="J478" s="7">
        <v>0.686575614892</v>
      </c>
      <c r="M478">
        <v>9.980438082547714</v>
      </c>
    </row>
    <row r="479">
      <c r="A479" t="s">
        <v>1062</v>
      </c>
      <c r="D479" s="7">
        <v>36.0</v>
      </c>
      <c r="G479" s="7">
        <v>3725.9503</v>
      </c>
      <c r="I479" s="7"/>
      <c r="J479" s="7">
        <v>0.731932495181</v>
      </c>
      <c r="M479">
        <v>10.5703584471681</v>
      </c>
    </row>
    <row r="480">
      <c r="A480" t="s">
        <v>1062</v>
      </c>
      <c r="D480" s="7">
        <v>32.0</v>
      </c>
      <c r="G480" s="7">
        <v>3802.8248375</v>
      </c>
      <c r="I480" s="7"/>
      <c r="J480" s="7">
        <v>0.784888189055</v>
      </c>
      <c r="M480">
        <v>10.788448156210988</v>
      </c>
    </row>
    <row r="481">
      <c r="A481" t="s">
        <v>1062</v>
      </c>
      <c r="D481" s="7">
        <v>72.0</v>
      </c>
      <c r="G481" s="7">
        <v>4959.97657222</v>
      </c>
      <c r="I481" s="7"/>
      <c r="J481" s="7">
        <v>0.82299283889</v>
      </c>
      <c r="M481">
        <v>14.071237143963394</v>
      </c>
    </row>
    <row r="482">
      <c r="A482" t="s">
        <v>1062</v>
      </c>
      <c r="D482" s="7">
        <v>36.0</v>
      </c>
      <c r="G482" s="7">
        <v>4505.40672222</v>
      </c>
      <c r="I482" s="7"/>
      <c r="J482" s="7">
        <v>1.45714740195</v>
      </c>
      <c r="M482">
        <v>12.781642311263818</v>
      </c>
    </row>
    <row r="483">
      <c r="A483" t="s">
        <v>1062</v>
      </c>
      <c r="D483" s="7">
        <v>44.0</v>
      </c>
      <c r="G483" s="7">
        <v>5465.81172727</v>
      </c>
      <c r="I483" s="7"/>
      <c r="J483" s="7">
        <v>0.622290845297</v>
      </c>
      <c r="M483">
        <v>15.50626941051224</v>
      </c>
    </row>
    <row r="484">
      <c r="A484" t="s">
        <v>1062</v>
      </c>
      <c r="D484" s="7">
        <v>76.0</v>
      </c>
      <c r="G484" s="7">
        <v>10947.5490053</v>
      </c>
      <c r="I484" s="7"/>
      <c r="J484" s="7">
        <v>1.24144139418</v>
      </c>
      <c r="M484">
        <v>31.057718913738483</v>
      </c>
    </row>
    <row r="485">
      <c r="A485" t="s">
        <v>1062</v>
      </c>
      <c r="D485" s="7">
        <v>24.0</v>
      </c>
      <c r="G485" s="7">
        <v>3538.86151667</v>
      </c>
      <c r="I485" s="7"/>
      <c r="J485" s="7">
        <v>0.546273170311</v>
      </c>
      <c r="M485">
        <v>10.03959573107855</v>
      </c>
    </row>
    <row r="486">
      <c r="A486" t="s">
        <v>1062</v>
      </c>
      <c r="D486" s="7">
        <v>16.0</v>
      </c>
      <c r="G486" s="7">
        <v>3820.13475</v>
      </c>
      <c r="I486" s="7"/>
      <c r="J486" s="7">
        <v>0.383229753872</v>
      </c>
      <c r="M486">
        <v>10.837555622785118</v>
      </c>
    </row>
    <row r="487">
      <c r="A487" t="s">
        <v>1062</v>
      </c>
      <c r="D487" s="7">
        <v>88.0</v>
      </c>
      <c r="G487" s="7">
        <v>7054.40132727</v>
      </c>
      <c r="I487" s="7"/>
      <c r="J487" s="7">
        <v>1.01875014854</v>
      </c>
      <c r="M487">
        <v>20.013028799504465</v>
      </c>
    </row>
    <row r="488">
      <c r="A488" t="s">
        <v>1062</v>
      </c>
      <c r="D488" s="7">
        <v>24.0</v>
      </c>
      <c r="G488" s="7">
        <v>3785.19186667</v>
      </c>
      <c r="I488" s="7"/>
      <c r="J488" s="7">
        <v>1.00449637269</v>
      </c>
      <c r="M488">
        <v>10.73842418724888</v>
      </c>
    </row>
    <row r="489">
      <c r="A489" t="s">
        <v>1062</v>
      </c>
      <c r="D489" s="7">
        <v>360.0</v>
      </c>
      <c r="G489" s="7">
        <v>6365.33699667</v>
      </c>
      <c r="I489" s="7"/>
      <c r="J489" s="7">
        <v>1.42017351237</v>
      </c>
      <c r="M489">
        <v>18.058183355752856</v>
      </c>
    </row>
    <row r="490">
      <c r="A490" t="s">
        <v>1062</v>
      </c>
      <c r="D490" s="7">
        <v>28.0</v>
      </c>
      <c r="G490" s="7">
        <v>2919.0295</v>
      </c>
      <c r="I490" s="7"/>
      <c r="J490" s="7">
        <v>0.711333098895</v>
      </c>
      <c r="M490">
        <v>8.281159341512922</v>
      </c>
    </row>
    <row r="491">
      <c r="A491" t="s">
        <v>1062</v>
      </c>
      <c r="D491" s="7">
        <v>48.0</v>
      </c>
      <c r="G491" s="7">
        <v>2936.4792</v>
      </c>
      <c r="I491" s="7"/>
      <c r="J491" s="7">
        <v>0.604156501432</v>
      </c>
      <c r="M491">
        <v>8.330663379125971</v>
      </c>
    </row>
    <row r="492">
      <c r="A492" t="s">
        <v>1062</v>
      </c>
      <c r="D492" s="7">
        <v>40.0</v>
      </c>
      <c r="G492" s="7">
        <v>4751.89828</v>
      </c>
      <c r="I492" s="7"/>
      <c r="J492" s="7">
        <v>0.795049320795</v>
      </c>
      <c r="M492">
        <v>13.480928106872915</v>
      </c>
    </row>
    <row r="493">
      <c r="A493" t="s">
        <v>1062</v>
      </c>
      <c r="D493" s="7">
        <v>28.0</v>
      </c>
      <c r="G493" s="7">
        <v>5310.87248571</v>
      </c>
      <c r="I493" s="7"/>
      <c r="J493" s="7">
        <v>0.505224613699</v>
      </c>
      <c r="M493">
        <v>15.066713541819745</v>
      </c>
    </row>
    <row r="494">
      <c r="A494" t="s">
        <v>1062</v>
      </c>
      <c r="D494" s="7">
        <v>52.0</v>
      </c>
      <c r="G494" s="7">
        <v>4721.54435385</v>
      </c>
      <c r="I494" s="7"/>
      <c r="J494" s="7">
        <v>1.04851159472</v>
      </c>
      <c r="M494">
        <v>13.394815342651563</v>
      </c>
    </row>
    <row r="495">
      <c r="A495" t="s">
        <v>1062</v>
      </c>
      <c r="D495" s="7">
        <v>20.0</v>
      </c>
      <c r="G495" s="7">
        <v>4740.29018</v>
      </c>
      <c r="I495" s="7"/>
      <c r="J495" s="7">
        <v>0.42964979414</v>
      </c>
      <c r="M495">
        <v>13.447996433605406</v>
      </c>
    </row>
    <row r="496">
      <c r="A496" t="s">
        <v>1062</v>
      </c>
      <c r="D496" s="7">
        <v>24.0</v>
      </c>
      <c r="G496" s="7">
        <v>3660.56668333</v>
      </c>
      <c r="I496" s="7"/>
      <c r="J496" s="7">
        <v>0.567461783843</v>
      </c>
      <c r="M496">
        <v>10.384867979199663</v>
      </c>
    </row>
    <row r="497">
      <c r="A497" t="s">
        <v>1062</v>
      </c>
      <c r="D497" s="7">
        <v>28.0</v>
      </c>
      <c r="G497" s="7">
        <v>6059.80145714</v>
      </c>
      <c r="I497" s="7"/>
      <c r="J497" s="7">
        <v>0.771288503931</v>
      </c>
      <c r="M497">
        <v>17.19139235986088</v>
      </c>
    </row>
    <row r="498">
      <c r="A498" t="s">
        <v>1062</v>
      </c>
      <c r="D498" s="7">
        <v>16.0</v>
      </c>
      <c r="G498" s="7">
        <v>4430.167325</v>
      </c>
      <c r="I498" s="7"/>
      <c r="J498" s="7">
        <v>0.727657233579</v>
      </c>
      <c r="M498">
        <v>12.568191423858192</v>
      </c>
    </row>
    <row r="499">
      <c r="A499" t="s">
        <v>1062</v>
      </c>
      <c r="D499" s="7">
        <v>40.0</v>
      </c>
      <c r="G499" s="7">
        <v>4316.27138</v>
      </c>
      <c r="I499" s="7"/>
      <c r="J499" s="7">
        <v>0.925113703115</v>
      </c>
      <c r="M499">
        <v>12.245073596889608</v>
      </c>
    </row>
    <row r="500">
      <c r="A500" t="s">
        <v>1062</v>
      </c>
      <c r="D500" s="7">
        <v>328.0</v>
      </c>
      <c r="G500" s="7">
        <v>14026.608678</v>
      </c>
      <c r="I500" s="7"/>
      <c r="J500" s="7">
        <v>0.988113343583</v>
      </c>
      <c r="M500">
        <v>39.792876873483436</v>
      </c>
    </row>
    <row r="501">
      <c r="A501" t="s">
        <v>1062</v>
      </c>
      <c r="D501" s="7">
        <v>16.0</v>
      </c>
      <c r="G501" s="7">
        <v>3283.1358</v>
      </c>
      <c r="I501" s="7"/>
      <c r="J501" s="7">
        <v>0.217776096864</v>
      </c>
      <c r="M501">
        <v>9.31411302956188</v>
      </c>
    </row>
    <row r="502">
      <c r="A502" t="s">
        <v>1062</v>
      </c>
      <c r="D502" s="7">
        <v>60.0</v>
      </c>
      <c r="G502" s="7">
        <v>7439.82428667</v>
      </c>
      <c r="I502" s="7"/>
      <c r="J502" s="7">
        <v>0.781854500304</v>
      </c>
      <c r="M502">
        <v>21.106456920278465</v>
      </c>
    </row>
    <row r="503">
      <c r="A503" t="s">
        <v>1062</v>
      </c>
      <c r="D503" s="7">
        <v>28.0</v>
      </c>
      <c r="G503" s="7">
        <v>3262.1251</v>
      </c>
      <c r="I503" s="7"/>
      <c r="J503" s="7">
        <v>0.270271088009</v>
      </c>
      <c r="M503">
        <v>9.254506590306393</v>
      </c>
    </row>
    <row r="504">
      <c r="A504" t="s">
        <v>1062</v>
      </c>
      <c r="D504" s="7">
        <v>16.0</v>
      </c>
      <c r="G504" s="7">
        <v>4346.14485</v>
      </c>
      <c r="I504" s="7"/>
      <c r="J504" s="7">
        <v>0.670768140643</v>
      </c>
      <c r="M504">
        <v>12.32982332797451</v>
      </c>
    </row>
    <row r="505">
      <c r="A505" t="s">
        <v>1062</v>
      </c>
      <c r="D505" s="7">
        <v>40.0</v>
      </c>
      <c r="G505" s="7">
        <v>3318.62657</v>
      </c>
      <c r="I505" s="7"/>
      <c r="J505" s="7">
        <v>0.626062395445</v>
      </c>
      <c r="M505">
        <v>9.414798795677976</v>
      </c>
    </row>
    <row r="506">
      <c r="A506" t="s">
        <v>1062</v>
      </c>
      <c r="D506" s="7">
        <v>28.0</v>
      </c>
      <c r="G506" s="7">
        <v>3266.01071429</v>
      </c>
      <c r="I506" s="7"/>
      <c r="J506" s="7">
        <v>0.677823220333</v>
      </c>
      <c r="M506">
        <v>9.26552990852745</v>
      </c>
    </row>
    <row r="507">
      <c r="A507" t="s">
        <v>1062</v>
      </c>
      <c r="D507" s="7">
        <v>16.0</v>
      </c>
      <c r="G507" s="7">
        <v>5030.026175</v>
      </c>
      <c r="I507" s="7"/>
      <c r="J507" s="7">
        <v>0.440562697469</v>
      </c>
      <c r="M507">
        <v>14.269964810960548</v>
      </c>
    </row>
    <row r="508">
      <c r="A508" t="s">
        <v>1062</v>
      </c>
      <c r="D508" s="7">
        <v>28.0</v>
      </c>
      <c r="G508" s="7">
        <v>3869.6261</v>
      </c>
      <c r="I508" s="7"/>
      <c r="J508" s="7">
        <v>0.739460461051</v>
      </c>
      <c r="M508">
        <v>10.977960423550778</v>
      </c>
    </row>
    <row r="509">
      <c r="A509" t="s">
        <v>1062</v>
      </c>
      <c r="D509" s="7">
        <v>28.0</v>
      </c>
      <c r="G509" s="7">
        <v>6080.11091429</v>
      </c>
      <c r="I509" s="7"/>
      <c r="J509" s="7">
        <v>0.56243645029</v>
      </c>
      <c r="M509">
        <v>17.2490094037444</v>
      </c>
    </row>
    <row r="510">
      <c r="A510" t="s">
        <v>1062</v>
      </c>
      <c r="D510" s="7">
        <v>64.0</v>
      </c>
      <c r="G510" s="7">
        <v>4089.25674375</v>
      </c>
      <c r="I510" s="7"/>
      <c r="J510" s="7">
        <v>0.981540595644</v>
      </c>
      <c r="M510">
        <v>11.601042977931545</v>
      </c>
    </row>
    <row r="511">
      <c r="A511" t="s">
        <v>1062</v>
      </c>
      <c r="D511" s="7">
        <v>16.0</v>
      </c>
      <c r="G511" s="7">
        <v>4163.50805</v>
      </c>
      <c r="I511" s="7"/>
      <c r="J511" s="7">
        <v>0.255764102582</v>
      </c>
      <c r="M511">
        <v>11.81169069436323</v>
      </c>
    </row>
    <row r="512">
      <c r="A512" t="s">
        <v>1063</v>
      </c>
      <c r="D512" s="7">
        <v>52.0</v>
      </c>
      <c r="G512" s="7">
        <v>5983.34744615</v>
      </c>
      <c r="I512" s="7"/>
      <c r="J512" s="7">
        <v>0.861631126455</v>
      </c>
      <c r="M512">
        <v>14.018885306193523</v>
      </c>
    </row>
    <row r="513">
      <c r="A513" t="s">
        <v>1063</v>
      </c>
      <c r="D513" s="7">
        <v>24.0</v>
      </c>
      <c r="G513" s="7">
        <v>6421.36831667</v>
      </c>
      <c r="I513" s="7"/>
      <c r="J513" s="7">
        <v>0.933815380818</v>
      </c>
      <c r="M513">
        <v>15.04516104912904</v>
      </c>
    </row>
    <row r="514">
      <c r="A514" t="s">
        <v>1063</v>
      </c>
      <c r="D514" s="7">
        <v>24.0</v>
      </c>
      <c r="G514" s="7">
        <v>4717.38508333</v>
      </c>
      <c r="I514" s="7"/>
      <c r="J514" s="7">
        <v>0.592627472766</v>
      </c>
      <c r="M514">
        <v>11.052756174289119</v>
      </c>
    </row>
    <row r="515">
      <c r="A515" t="s">
        <v>1063</v>
      </c>
      <c r="D515" s="7">
        <v>16.0</v>
      </c>
      <c r="G515" s="7">
        <v>4274.05255</v>
      </c>
      <c r="I515" s="7"/>
      <c r="J515" s="7">
        <v>0.374821128486</v>
      </c>
      <c r="M515">
        <v>10.014035292175452</v>
      </c>
    </row>
    <row r="516">
      <c r="A516" t="s">
        <v>1063</v>
      </c>
      <c r="D516" s="7">
        <v>36.0</v>
      </c>
      <c r="G516" s="7">
        <v>5351.87953333</v>
      </c>
      <c r="I516" s="7"/>
      <c r="J516" s="7">
        <v>0.618232394693</v>
      </c>
      <c r="M516">
        <v>12.539366303822845</v>
      </c>
    </row>
    <row r="517">
      <c r="A517" t="s">
        <v>1063</v>
      </c>
      <c r="D517" s="7">
        <v>92.0</v>
      </c>
      <c r="G517" s="7">
        <v>7100.84806957</v>
      </c>
      <c r="I517" s="7"/>
      <c r="J517" s="7">
        <v>1.16643484255</v>
      </c>
      <c r="M517">
        <v>16.63717100835597</v>
      </c>
    </row>
    <row r="518">
      <c r="A518" t="s">
        <v>1063</v>
      </c>
      <c r="D518" s="7">
        <v>16.0</v>
      </c>
      <c r="G518" s="7">
        <v>4222.045725</v>
      </c>
      <c r="I518" s="7"/>
      <c r="J518" s="7">
        <v>0.515019505148</v>
      </c>
      <c r="M518">
        <v>9.89218415092451</v>
      </c>
    </row>
    <row r="519">
      <c r="A519" t="s">
        <v>1063</v>
      </c>
      <c r="D519" s="7">
        <v>28.0</v>
      </c>
      <c r="G519" s="7">
        <v>6123.47982857</v>
      </c>
      <c r="I519" s="7"/>
      <c r="J519" s="7">
        <v>0.678224606966</v>
      </c>
      <c r="M519">
        <v>14.347213188622227</v>
      </c>
    </row>
    <row r="520">
      <c r="A520" t="s">
        <v>1063</v>
      </c>
      <c r="D520" s="7">
        <v>16.0</v>
      </c>
      <c r="G520" s="7">
        <v>3427.22915</v>
      </c>
      <c r="I520" s="7"/>
      <c r="J520" s="7">
        <v>0.628440616525</v>
      </c>
      <c r="M520">
        <v>8.029941901971345</v>
      </c>
    </row>
    <row r="521">
      <c r="A521" t="s">
        <v>1063</v>
      </c>
      <c r="D521" s="7">
        <v>76.0</v>
      </c>
      <c r="G521" s="7">
        <v>6415.01478947</v>
      </c>
      <c r="I521" s="7"/>
      <c r="J521" s="7">
        <v>1.07033355734</v>
      </c>
      <c r="M521">
        <v>15.030274838707834</v>
      </c>
    </row>
    <row r="522">
      <c r="A522" t="s">
        <v>1063</v>
      </c>
      <c r="D522" s="7">
        <v>20.0</v>
      </c>
      <c r="G522" s="7">
        <v>4232.35826</v>
      </c>
      <c r="I522" s="7"/>
      <c r="J522" s="7">
        <v>0.431095854348</v>
      </c>
      <c r="M522">
        <v>9.916346251936066</v>
      </c>
    </row>
    <row r="523">
      <c r="A523" t="s">
        <v>1063</v>
      </c>
      <c r="D523" s="7">
        <v>116.0</v>
      </c>
      <c r="G523" s="7">
        <v>8388.78836207</v>
      </c>
      <c r="I523" s="7"/>
      <c r="J523" s="7">
        <v>1.07853026081</v>
      </c>
      <c r="M523">
        <v>19.65479407040975</v>
      </c>
    </row>
    <row r="524">
      <c r="A524" t="s">
        <v>1063</v>
      </c>
      <c r="D524" s="7">
        <v>20.0</v>
      </c>
      <c r="G524" s="7">
        <v>5250.94756</v>
      </c>
      <c r="I524" s="7"/>
      <c r="J524" s="7">
        <v>0.451776459942</v>
      </c>
      <c r="M524">
        <v>12.302884339408173</v>
      </c>
    </row>
    <row r="525">
      <c r="A525" t="s">
        <v>1063</v>
      </c>
      <c r="D525" s="7">
        <v>16.0</v>
      </c>
      <c r="G525" s="7">
        <v>5076.116225</v>
      </c>
      <c r="I525" s="7"/>
      <c r="J525" s="7">
        <v>0.60606520096</v>
      </c>
      <c r="M525">
        <v>11.893257378020405</v>
      </c>
    </row>
    <row r="526">
      <c r="A526" t="s">
        <v>1063</v>
      </c>
      <c r="D526" s="7">
        <v>28.0</v>
      </c>
      <c r="G526" s="7">
        <v>6737.38088571</v>
      </c>
      <c r="I526" s="7"/>
      <c r="J526" s="7">
        <v>0.651553856679</v>
      </c>
      <c r="M526">
        <v>15.7855733351543</v>
      </c>
    </row>
    <row r="527">
      <c r="A527" t="s">
        <v>1063</v>
      </c>
      <c r="D527" s="7">
        <v>40.0</v>
      </c>
      <c r="G527" s="7">
        <v>7084.7335</v>
      </c>
      <c r="I527" s="7"/>
      <c r="J527" s="7">
        <v>0.846090893892</v>
      </c>
      <c r="M527">
        <v>16.599414835144625</v>
      </c>
    </row>
    <row r="528">
      <c r="A528" t="s">
        <v>1063</v>
      </c>
      <c r="D528" s="7">
        <v>20.0</v>
      </c>
      <c r="G528" s="7">
        <v>4618.6911</v>
      </c>
      <c r="I528" s="7"/>
      <c r="J528" s="7">
        <v>0.291471191914</v>
      </c>
      <c r="M528">
        <v>10.821517783878594</v>
      </c>
    </row>
    <row r="529">
      <c r="A529" t="s">
        <v>1063</v>
      </c>
      <c r="D529" s="7">
        <v>20.0</v>
      </c>
      <c r="G529" s="7">
        <v>3813.43408</v>
      </c>
      <c r="I529" s="7"/>
      <c r="J529" s="7">
        <v>0.492874758176</v>
      </c>
      <c r="M529">
        <v>8.934813742873757</v>
      </c>
    </row>
    <row r="530">
      <c r="A530" t="s">
        <v>1063</v>
      </c>
      <c r="D530" s="7">
        <v>40.0</v>
      </c>
      <c r="G530" s="7">
        <v>5475.66815</v>
      </c>
      <c r="I530" s="7"/>
      <c r="J530" s="7">
        <v>0.580187022473</v>
      </c>
      <c r="M530">
        <v>12.829401010135234</v>
      </c>
    </row>
    <row r="531">
      <c r="A531" t="s">
        <v>1063</v>
      </c>
      <c r="D531" s="7">
        <v>36.0</v>
      </c>
      <c r="G531" s="7">
        <v>4044.34351111</v>
      </c>
      <c r="I531" s="7"/>
      <c r="J531" s="7">
        <v>0.614464422513</v>
      </c>
      <c r="M531">
        <v>9.475830767203908</v>
      </c>
    </row>
    <row r="532">
      <c r="A532" t="s">
        <v>1063</v>
      </c>
      <c r="D532" s="7">
        <v>32.0</v>
      </c>
      <c r="G532" s="7">
        <v>6443.842525</v>
      </c>
      <c r="I532" s="7"/>
      <c r="J532" s="7">
        <v>0.851071123902</v>
      </c>
      <c r="M532">
        <v>15.097817752046819</v>
      </c>
    </row>
    <row r="533">
      <c r="A533" t="s">
        <v>1064</v>
      </c>
      <c r="D533" s="7">
        <v>96.0</v>
      </c>
      <c r="G533" s="7">
        <v>20343.3392958</v>
      </c>
      <c r="I533" s="7"/>
      <c r="J533" s="7">
        <v>1.26476326358</v>
      </c>
      <c r="M533">
        <v>28.82191565847607</v>
      </c>
    </row>
    <row r="534">
      <c r="A534" t="s">
        <v>1064</v>
      </c>
      <c r="D534" s="7">
        <v>16.0</v>
      </c>
      <c r="G534" s="7">
        <v>6375.0533</v>
      </c>
      <c r="I534" s="7"/>
      <c r="J534" s="7">
        <v>0.231512856528</v>
      </c>
      <c r="M534">
        <v>9.032010225028491</v>
      </c>
    </row>
    <row r="535">
      <c r="A535" t="s">
        <v>1064</v>
      </c>
      <c r="D535" s="7">
        <v>44.0</v>
      </c>
      <c r="G535" s="7">
        <v>6800.21155455</v>
      </c>
      <c r="I535" s="7"/>
      <c r="J535" s="7">
        <v>0.695755030862</v>
      </c>
      <c r="M535">
        <v>9.63436341670312</v>
      </c>
    </row>
    <row r="536">
      <c r="A536" t="s">
        <v>1064</v>
      </c>
      <c r="D536" s="7">
        <v>16.0</v>
      </c>
      <c r="G536" s="7">
        <v>7024.495575</v>
      </c>
      <c r="I536" s="7"/>
      <c r="J536" s="7">
        <v>0.211236277987</v>
      </c>
      <c r="M536">
        <v>9.952123201709922</v>
      </c>
    </row>
    <row r="537">
      <c r="A537" t="s">
        <v>1064</v>
      </c>
      <c r="D537" s="7">
        <v>40.0</v>
      </c>
      <c r="G537" s="7">
        <v>6769.53914</v>
      </c>
      <c r="I537" s="7"/>
      <c r="J537" s="7">
        <v>0.528514929304</v>
      </c>
      <c r="M537">
        <v>9.590907535033564</v>
      </c>
    </row>
    <row r="538">
      <c r="A538" t="s">
        <v>1064</v>
      </c>
      <c r="D538" s="7">
        <v>16.0</v>
      </c>
      <c r="G538" s="7">
        <v>6785.957475</v>
      </c>
      <c r="I538" s="7"/>
      <c r="J538" s="7">
        <v>0.29308854459</v>
      </c>
      <c r="M538">
        <v>9.614168606372049</v>
      </c>
    </row>
    <row r="539">
      <c r="A539" t="s">
        <v>1064</v>
      </c>
      <c r="D539" s="7">
        <v>24.0</v>
      </c>
      <c r="G539" s="7">
        <v>6400.465</v>
      </c>
      <c r="I539" s="7"/>
      <c r="J539" s="7">
        <v>0.475827162558</v>
      </c>
      <c r="M539">
        <v>9.06801286272179</v>
      </c>
    </row>
    <row r="540">
      <c r="A540" t="s">
        <v>1064</v>
      </c>
      <c r="D540" s="7">
        <v>48.0</v>
      </c>
      <c r="G540" s="7">
        <v>9214.12188333</v>
      </c>
      <c r="I540" s="7"/>
      <c r="J540" s="7">
        <v>0.668115820254</v>
      </c>
      <c r="M540">
        <v>13.054328983397733</v>
      </c>
    </row>
    <row r="541">
      <c r="A541" t="s">
        <v>1064</v>
      </c>
      <c r="D541" s="7">
        <v>52.0</v>
      </c>
      <c r="G541" s="7">
        <v>9919.34142308</v>
      </c>
      <c r="I541" s="7"/>
      <c r="J541" s="7">
        <v>0.499088990775</v>
      </c>
      <c r="M541">
        <v>14.053465742601281</v>
      </c>
    </row>
    <row r="542">
      <c r="A542" t="s">
        <v>1064</v>
      </c>
      <c r="D542" s="7">
        <v>44.0</v>
      </c>
      <c r="G542" s="7">
        <v>8412.38665455</v>
      </c>
      <c r="I542" s="7"/>
      <c r="J542" s="7">
        <v>0.534995891751</v>
      </c>
      <c r="M542">
        <v>11.918451298405433</v>
      </c>
    </row>
    <row r="543">
      <c r="A543" t="s">
        <v>1064</v>
      </c>
      <c r="D543" s="7">
        <v>80.0</v>
      </c>
      <c r="G543" s="7">
        <v>8649.83386</v>
      </c>
      <c r="I543" s="7"/>
      <c r="J543" s="7">
        <v>0.662137977758</v>
      </c>
      <c r="M543">
        <v>12.254860342629241</v>
      </c>
    </row>
    <row r="544">
      <c r="A544" t="s">
        <v>1064</v>
      </c>
      <c r="D544" s="7">
        <v>20.0</v>
      </c>
      <c r="G544" s="7">
        <v>6708.21708</v>
      </c>
      <c r="I544" s="7"/>
      <c r="J544" s="7">
        <v>0.319468239391</v>
      </c>
      <c r="M544">
        <v>9.504028030364982</v>
      </c>
    </row>
    <row r="545">
      <c r="A545" t="s">
        <v>1064</v>
      </c>
      <c r="D545" s="7">
        <v>52.0</v>
      </c>
      <c r="G545" s="7">
        <v>8740.22501538</v>
      </c>
      <c r="I545" s="7"/>
      <c r="J545" s="7">
        <v>0.922381001154</v>
      </c>
      <c r="M545">
        <v>12.382924187937686</v>
      </c>
    </row>
    <row r="546">
      <c r="A546" t="s">
        <v>1064</v>
      </c>
      <c r="D546" s="7">
        <v>16.0</v>
      </c>
      <c r="G546" s="7">
        <v>6056.749425</v>
      </c>
      <c r="I546" s="7"/>
      <c r="J546" s="7">
        <v>0.342937218341</v>
      </c>
      <c r="M546">
        <v>8.58104554781298</v>
      </c>
    </row>
    <row r="547">
      <c r="A547" t="s">
        <v>1064</v>
      </c>
      <c r="D547" s="7">
        <v>128.0</v>
      </c>
      <c r="G547" s="7">
        <v>8831.02019063</v>
      </c>
      <c r="I547" s="7"/>
      <c r="J547" s="7">
        <v>0.774118091957</v>
      </c>
      <c r="M547">
        <v>12.511560438122649</v>
      </c>
    </row>
    <row r="548">
      <c r="A548" t="s">
        <v>1064</v>
      </c>
      <c r="D548" s="7">
        <v>32.0</v>
      </c>
      <c r="G548" s="7">
        <v>6650.7109625</v>
      </c>
      <c r="I548" s="7"/>
      <c r="J548" s="7">
        <v>0.497634165529</v>
      </c>
      <c r="M548">
        <v>9.422554854091823</v>
      </c>
    </row>
    <row r="549">
      <c r="A549" t="s">
        <v>1064</v>
      </c>
      <c r="D549" s="7">
        <v>28.0</v>
      </c>
      <c r="G549" s="7">
        <v>6355.46034286</v>
      </c>
      <c r="I549" s="7"/>
      <c r="J549" s="7">
        <v>0.372825392997</v>
      </c>
      <c r="M549">
        <v>9.004251431352678</v>
      </c>
    </row>
    <row r="550">
      <c r="A550" t="s">
        <v>1064</v>
      </c>
      <c r="D550" s="7">
        <v>44.0</v>
      </c>
      <c r="G550" s="7">
        <v>8986.35355455</v>
      </c>
      <c r="I550" s="7"/>
      <c r="J550" s="7">
        <v>1.12270376842</v>
      </c>
      <c r="M550">
        <v>12.731632720689054</v>
      </c>
    </row>
    <row r="551">
      <c r="A551" t="s">
        <v>1064</v>
      </c>
      <c r="D551" s="7">
        <v>84.0</v>
      </c>
      <c r="G551" s="7">
        <v>10117.6029095</v>
      </c>
      <c r="I551" s="7"/>
      <c r="J551" s="7">
        <v>1.07285250242</v>
      </c>
      <c r="M551">
        <v>14.334357476098596</v>
      </c>
    </row>
    <row r="552">
      <c r="A552" t="s">
        <v>1064</v>
      </c>
      <c r="D552" s="7">
        <v>64.0</v>
      </c>
      <c r="G552" s="7">
        <v>11616.864625</v>
      </c>
      <c r="I552" s="7"/>
      <c r="J552" s="7">
        <v>1.04837043326</v>
      </c>
      <c r="M552">
        <v>16.458472602224642</v>
      </c>
    </row>
    <row r="553">
      <c r="A553" t="s">
        <v>1064</v>
      </c>
      <c r="D553" s="7">
        <v>120.0</v>
      </c>
      <c r="G553" s="7">
        <v>13106.34767</v>
      </c>
      <c r="I553" s="7"/>
      <c r="J553" s="7">
        <v>0.728513079342</v>
      </c>
      <c r="M553">
        <v>18.56873356152463</v>
      </c>
    </row>
    <row r="554">
      <c r="A554" t="s">
        <v>1064</v>
      </c>
      <c r="D554" s="7">
        <v>20.0</v>
      </c>
      <c r="G554" s="7">
        <v>7525.61264</v>
      </c>
      <c r="I554" s="7"/>
      <c r="J554" s="7">
        <v>0.484266274965</v>
      </c>
      <c r="M554">
        <v>10.66209286659355</v>
      </c>
    </row>
    <row r="555">
      <c r="A555" t="s">
        <v>1064</v>
      </c>
      <c r="D555" s="7">
        <v>16.0</v>
      </c>
      <c r="G555" s="7">
        <v>6254.90525</v>
      </c>
      <c r="I555" s="7"/>
      <c r="J555" s="7">
        <v>0.406896859069</v>
      </c>
      <c r="M555">
        <v>8.861787582949995</v>
      </c>
    </row>
    <row r="556">
      <c r="A556" t="s">
        <v>1064</v>
      </c>
      <c r="D556" s="7">
        <v>20.0</v>
      </c>
      <c r="G556" s="7">
        <v>6467.43818</v>
      </c>
      <c r="I556" s="7"/>
      <c r="J556" s="7">
        <v>0.38970881976</v>
      </c>
      <c r="M556">
        <v>9.16289872768588</v>
      </c>
    </row>
    <row r="557">
      <c r="A557" t="s">
        <v>1064</v>
      </c>
      <c r="D557" s="7">
        <v>32.0</v>
      </c>
      <c r="G557" s="7">
        <v>10123.30545</v>
      </c>
      <c r="I557" s="7"/>
      <c r="J557" s="7">
        <v>0.480983106165</v>
      </c>
      <c r="M557">
        <v>14.342436687625288</v>
      </c>
    </row>
    <row r="558">
      <c r="A558" t="s">
        <v>1064</v>
      </c>
      <c r="D558" s="7">
        <v>24.0</v>
      </c>
      <c r="G558" s="7">
        <v>7795.71545</v>
      </c>
      <c r="I558" s="7"/>
      <c r="J558" s="7">
        <v>0.267447832514</v>
      </c>
      <c r="M558">
        <v>11.044767524659378</v>
      </c>
    </row>
    <row r="559">
      <c r="A559" t="s">
        <v>1064</v>
      </c>
      <c r="D559" s="7">
        <v>28.0</v>
      </c>
      <c r="G559" s="7">
        <v>5974.76671429</v>
      </c>
      <c r="I559" s="7"/>
      <c r="J559" s="7">
        <v>0.571579806093</v>
      </c>
      <c r="M559">
        <v>8.464894568901435</v>
      </c>
    </row>
    <row r="560">
      <c r="A560" t="s">
        <v>1064</v>
      </c>
      <c r="D560" s="7">
        <v>92.0</v>
      </c>
      <c r="G560" s="7">
        <v>9599.56525652</v>
      </c>
      <c r="I560" s="7"/>
      <c r="J560" s="7">
        <v>1.0856779366</v>
      </c>
      <c r="M560">
        <v>13.600415160876679</v>
      </c>
    </row>
    <row r="561">
      <c r="A561" t="s">
        <v>1064</v>
      </c>
      <c r="D561" s="7">
        <v>32.0</v>
      </c>
      <c r="G561" s="7">
        <v>5787.14225</v>
      </c>
      <c r="I561" s="7"/>
      <c r="J561" s="7">
        <v>0.380014125279</v>
      </c>
      <c r="M561">
        <v>8.19907309256448</v>
      </c>
    </row>
    <row r="562">
      <c r="A562" t="s">
        <v>1064</v>
      </c>
      <c r="D562" s="7">
        <v>36.0</v>
      </c>
      <c r="G562" s="7">
        <v>8659.78374444</v>
      </c>
      <c r="I562" s="7"/>
      <c r="J562" s="7">
        <v>0.794289788635</v>
      </c>
      <c r="M562">
        <v>12.268957080926304</v>
      </c>
    </row>
    <row r="563">
      <c r="A563" t="s">
        <v>1064</v>
      </c>
      <c r="D563" s="7">
        <v>20.0</v>
      </c>
      <c r="G563" s="7">
        <v>7025.36706</v>
      </c>
      <c r="I563" s="7"/>
      <c r="J563" s="7">
        <v>0.695015428845</v>
      </c>
      <c r="M563">
        <v>9.953357899062327</v>
      </c>
    </row>
    <row r="564">
      <c r="A564" t="s">
        <v>1064</v>
      </c>
      <c r="D564" s="7">
        <v>32.0</v>
      </c>
      <c r="G564" s="7">
        <v>9179.9341625</v>
      </c>
      <c r="I564" s="7"/>
      <c r="J564" s="7">
        <v>0.963824450522</v>
      </c>
      <c r="M564">
        <v>13.005892706934445</v>
      </c>
    </row>
    <row r="565">
      <c r="A565" t="s">
        <v>1064</v>
      </c>
      <c r="D565" s="7">
        <v>48.0</v>
      </c>
      <c r="G565" s="7">
        <v>9609.71556667</v>
      </c>
      <c r="I565" s="7"/>
      <c r="J565" s="7">
        <v>0.94306881792</v>
      </c>
      <c r="M565">
        <v>13.614795857123095</v>
      </c>
    </row>
    <row r="566">
      <c r="A566" t="s">
        <v>1064</v>
      </c>
      <c r="D566" s="7">
        <v>20.0</v>
      </c>
      <c r="G566" s="7">
        <v>6116.85682</v>
      </c>
      <c r="I566" s="7"/>
      <c r="J566" s="7">
        <v>0.41458696429</v>
      </c>
      <c r="M566">
        <v>8.66620414660302</v>
      </c>
    </row>
    <row r="567">
      <c r="A567" t="s">
        <v>1064</v>
      </c>
      <c r="D567" s="7">
        <v>44.0</v>
      </c>
      <c r="G567" s="7">
        <v>14341.4741909</v>
      </c>
      <c r="I567" s="7"/>
      <c r="J567" s="7">
        <v>1.27740393046</v>
      </c>
      <c r="M567">
        <v>20.31862879235708</v>
      </c>
    </row>
    <row r="568">
      <c r="A568" t="s">
        <v>1064</v>
      </c>
      <c r="D568" s="7">
        <v>40.0</v>
      </c>
      <c r="G568" s="7">
        <v>10716.89422</v>
      </c>
      <c r="I568" s="7"/>
      <c r="J568" s="7">
        <v>0.505092453922</v>
      </c>
      <c r="M568">
        <v>15.183417866575132</v>
      </c>
    </row>
    <row r="569">
      <c r="A569" t="s">
        <v>1064</v>
      </c>
      <c r="D569" s="7">
        <v>20.0</v>
      </c>
      <c r="G569" s="7">
        <v>5737.5858</v>
      </c>
      <c r="I569" s="7"/>
      <c r="J569" s="7">
        <v>0.609552156937</v>
      </c>
      <c r="M569">
        <v>8.128862799088798</v>
      </c>
    </row>
    <row r="570">
      <c r="A570" t="s">
        <v>1064</v>
      </c>
      <c r="D570" s="7">
        <v>28.0</v>
      </c>
      <c r="G570" s="7">
        <v>6078.98007143</v>
      </c>
      <c r="I570" s="7"/>
      <c r="J570" s="7">
        <v>0.419504862664</v>
      </c>
      <c r="M570">
        <v>8.612541351285675</v>
      </c>
    </row>
    <row r="571">
      <c r="A571" t="s">
        <v>1064</v>
      </c>
      <c r="D571" s="7">
        <v>24.0</v>
      </c>
      <c r="G571" s="7">
        <v>10178.82235</v>
      </c>
      <c r="I571" s="7"/>
      <c r="J571" s="7">
        <v>0.576419255416</v>
      </c>
      <c r="M571">
        <v>14.421091592120266</v>
      </c>
    </row>
    <row r="572">
      <c r="A572" t="s">
        <v>1064</v>
      </c>
      <c r="D572" s="7">
        <v>24.0</v>
      </c>
      <c r="G572" s="7">
        <v>8054.3716</v>
      </c>
      <c r="I572" s="7"/>
      <c r="J572" s="7">
        <v>0.684217375816</v>
      </c>
      <c r="M572">
        <v>11.411224851622668</v>
      </c>
    </row>
    <row r="573">
      <c r="A573" t="s">
        <v>1064</v>
      </c>
      <c r="D573" s="7">
        <v>16.0</v>
      </c>
      <c r="G573" s="7">
        <v>8502.247225</v>
      </c>
      <c r="I573" s="7"/>
      <c r="J573" s="7">
        <v>0.566762147992</v>
      </c>
      <c r="M573">
        <v>12.045763424741894</v>
      </c>
    </row>
    <row r="574">
      <c r="A574" t="s">
        <v>1064</v>
      </c>
      <c r="D574" s="7">
        <v>28.0</v>
      </c>
      <c r="G574" s="7">
        <v>6265.02762857</v>
      </c>
      <c r="I574" s="7"/>
      <c r="J574" s="7">
        <v>0.824501168429</v>
      </c>
      <c r="M574">
        <v>8.87612870645807</v>
      </c>
    </row>
    <row r="575">
      <c r="A575" t="s">
        <v>1064</v>
      </c>
      <c r="D575" s="7">
        <v>24.0</v>
      </c>
      <c r="G575" s="7">
        <v>9753.1232</v>
      </c>
      <c r="I575" s="7"/>
      <c r="J575" s="7">
        <v>0.836762597237</v>
      </c>
      <c r="M575">
        <v>13.817972073796248</v>
      </c>
    </row>
    <row r="576">
      <c r="A576" t="s">
        <v>1064</v>
      </c>
      <c r="D576" s="7">
        <v>20.0</v>
      </c>
      <c r="G576" s="7">
        <v>10558.7607</v>
      </c>
      <c r="I576" s="7"/>
      <c r="J576" s="7">
        <v>0.702628585948</v>
      </c>
      <c r="M576">
        <v>14.959378395476161</v>
      </c>
    </row>
    <row r="577">
      <c r="A577" t="s">
        <v>1064</v>
      </c>
      <c r="D577" s="7">
        <v>20.0</v>
      </c>
      <c r="G577" s="7">
        <v>6941.03258</v>
      </c>
      <c r="I577" s="7"/>
      <c r="J577" s="7">
        <v>0.476579912552</v>
      </c>
      <c r="M577">
        <v>9.833874994396659</v>
      </c>
    </row>
    <row r="578">
      <c r="A578" t="s">
        <v>1064</v>
      </c>
      <c r="D578" s="7">
        <v>28.0</v>
      </c>
      <c r="G578" s="7">
        <v>6552.1406</v>
      </c>
      <c r="I578" s="7"/>
      <c r="J578" s="7">
        <v>0.479369383496</v>
      </c>
      <c r="M578">
        <v>9.282902920203714</v>
      </c>
    </row>
    <row r="579">
      <c r="A579" t="s">
        <v>1064</v>
      </c>
      <c r="D579" s="7">
        <v>88.0</v>
      </c>
      <c r="G579" s="7">
        <v>8336.3554</v>
      </c>
      <c r="I579" s="7"/>
      <c r="J579" s="7">
        <v>0.925119423291</v>
      </c>
      <c r="M579">
        <v>11.81073218827386</v>
      </c>
    </row>
    <row r="580">
      <c r="A580" t="s">
        <v>1065</v>
      </c>
      <c r="D580" s="7">
        <v>16.0</v>
      </c>
      <c r="G580" s="7">
        <v>5297.82495</v>
      </c>
      <c r="I580" s="7"/>
      <c r="J580" s="7">
        <v>0.484854959204</v>
      </c>
      <c r="M580">
        <v>8.588914733041857</v>
      </c>
    </row>
    <row r="581">
      <c r="A581" t="s">
        <v>1065</v>
      </c>
      <c r="D581" s="7">
        <v>16.0</v>
      </c>
      <c r="G581" s="7">
        <v>7149.729025</v>
      </c>
      <c r="I581" s="7"/>
      <c r="J581" s="7">
        <v>0.465579728737</v>
      </c>
      <c r="M581">
        <v>11.59124990720569</v>
      </c>
    </row>
    <row r="582">
      <c r="A582" t="s">
        <v>1065</v>
      </c>
      <c r="D582" s="7">
        <v>84.0</v>
      </c>
      <c r="G582" s="7">
        <v>8738.47634286</v>
      </c>
      <c r="I582" s="7"/>
      <c r="J582" s="7">
        <v>0.863617832664</v>
      </c>
      <c r="M582">
        <v>14.166951326983346</v>
      </c>
    </row>
    <row r="583">
      <c r="A583" t="s">
        <v>1065</v>
      </c>
      <c r="D583" s="7">
        <v>56.0</v>
      </c>
      <c r="G583" s="7">
        <v>5930.49645</v>
      </c>
      <c r="I583" s="7"/>
      <c r="J583" s="7">
        <v>0.669645607831</v>
      </c>
      <c r="M583">
        <v>9.61461143287821</v>
      </c>
    </row>
    <row r="584">
      <c r="A584" t="s">
        <v>1065</v>
      </c>
      <c r="D584" s="7">
        <v>16.0</v>
      </c>
      <c r="G584" s="7">
        <v>6533.950425</v>
      </c>
      <c r="I584" s="7"/>
      <c r="J584" s="7">
        <v>0.278184005352</v>
      </c>
      <c r="M584">
        <v>10.592940234887829</v>
      </c>
    </row>
    <row r="585">
      <c r="A585" t="s">
        <v>1065</v>
      </c>
      <c r="D585" s="7">
        <v>20.0</v>
      </c>
      <c r="G585" s="7">
        <v>6264.744</v>
      </c>
      <c r="I585" s="7"/>
      <c r="J585" s="7">
        <v>0.401687108045</v>
      </c>
      <c r="M585">
        <v>10.15649866655854</v>
      </c>
    </row>
    <row r="586">
      <c r="A586" t="s">
        <v>1065</v>
      </c>
      <c r="D586" s="7">
        <v>32.0</v>
      </c>
      <c r="G586" s="7">
        <v>5327.820625</v>
      </c>
      <c r="I586" s="7"/>
      <c r="J586" s="7">
        <v>0.559511047728</v>
      </c>
      <c r="M586">
        <v>8.637544179534807</v>
      </c>
    </row>
    <row r="587">
      <c r="A587" t="s">
        <v>1065</v>
      </c>
      <c r="D587" s="7">
        <v>40.0</v>
      </c>
      <c r="G587" s="7">
        <v>7376.40216</v>
      </c>
      <c r="I587" s="7"/>
      <c r="J587" s="7">
        <v>0.556097499977</v>
      </c>
      <c r="M587">
        <v>11.958735856092371</v>
      </c>
    </row>
    <row r="588">
      <c r="A588" t="s">
        <v>1065</v>
      </c>
      <c r="D588" s="7">
        <v>80.0</v>
      </c>
      <c r="G588" s="7">
        <v>8022.68352</v>
      </c>
      <c r="I588" s="7"/>
      <c r="J588" s="7">
        <v>0.778643228843</v>
      </c>
      <c r="M588">
        <v>13.006497068850887</v>
      </c>
    </row>
    <row r="589">
      <c r="A589" t="s">
        <v>1065</v>
      </c>
      <c r="D589" s="7">
        <v>24.0</v>
      </c>
      <c r="G589" s="7">
        <v>6725.66673333</v>
      </c>
      <c r="I589" s="7"/>
      <c r="J589" s="7">
        <v>0.588470371329</v>
      </c>
      <c r="M589">
        <v>10.90375364241273</v>
      </c>
    </row>
    <row r="590">
      <c r="A590" t="s">
        <v>1065</v>
      </c>
      <c r="D590" s="7">
        <v>20.0</v>
      </c>
      <c r="G590" s="7">
        <v>5571.5016</v>
      </c>
      <c r="I590" s="7"/>
      <c r="J590" s="7">
        <v>0.317867466824</v>
      </c>
      <c r="M590">
        <v>9.032603498423683</v>
      </c>
    </row>
    <row r="591">
      <c r="A591" t="s">
        <v>1065</v>
      </c>
      <c r="D591" s="7">
        <v>84.0</v>
      </c>
      <c r="G591" s="7">
        <v>11915.2950524</v>
      </c>
      <c r="I591" s="7"/>
      <c r="J591" s="7">
        <v>1.33276301008</v>
      </c>
      <c r="M591">
        <v>19.31725834469089</v>
      </c>
    </row>
    <row r="592">
      <c r="A592" t="s">
        <v>1065</v>
      </c>
      <c r="D592" s="7">
        <v>24.0</v>
      </c>
      <c r="G592" s="7">
        <v>5746.66918333</v>
      </c>
      <c r="I592" s="7"/>
      <c r="J592" s="7">
        <v>0.669668581439</v>
      </c>
      <c r="M592">
        <v>9.316587860197354</v>
      </c>
    </row>
    <row r="593">
      <c r="A593" t="s">
        <v>1065</v>
      </c>
      <c r="D593" s="7">
        <v>28.0</v>
      </c>
      <c r="G593" s="7">
        <v>6650.39911429</v>
      </c>
      <c r="I593" s="7"/>
      <c r="J593" s="7">
        <v>0.703291820479</v>
      </c>
      <c r="M593">
        <v>10.781728628714676</v>
      </c>
    </row>
    <row r="594">
      <c r="A594" t="s">
        <v>1065</v>
      </c>
      <c r="D594" s="7">
        <v>56.0</v>
      </c>
      <c r="G594" s="7">
        <v>7574.94716429</v>
      </c>
      <c r="I594" s="7"/>
      <c r="J594" s="7">
        <v>0.877171557226</v>
      </c>
      <c r="M594">
        <v>12.28062004981573</v>
      </c>
    </row>
    <row r="595">
      <c r="A595" t="s">
        <v>1065</v>
      </c>
      <c r="D595" s="7">
        <v>56.0</v>
      </c>
      <c r="G595" s="7">
        <v>6526.03564286</v>
      </c>
      <c r="I595" s="7"/>
      <c r="J595" s="7">
        <v>0.713135930401</v>
      </c>
      <c r="M595">
        <v>10.580108669184424</v>
      </c>
    </row>
    <row r="596">
      <c r="A596" t="s">
        <v>1065</v>
      </c>
      <c r="D596" s="7">
        <v>20.0</v>
      </c>
      <c r="G596" s="7">
        <v>6166.97378</v>
      </c>
      <c r="I596" s="7"/>
      <c r="J596" s="7">
        <v>0.300899333482</v>
      </c>
      <c r="M596">
        <v>9.997992092457649</v>
      </c>
    </row>
    <row r="597">
      <c r="A597" t="s">
        <v>1065</v>
      </c>
      <c r="D597" s="7">
        <v>120.0</v>
      </c>
      <c r="G597" s="7">
        <v>10947.5211967</v>
      </c>
      <c r="I597" s="7"/>
      <c r="J597" s="7">
        <v>1.19114877841</v>
      </c>
      <c r="M597">
        <v>17.748288587116235</v>
      </c>
    </row>
    <row r="598">
      <c r="A598" t="s">
        <v>1065</v>
      </c>
      <c r="D598" s="7">
        <v>52.0</v>
      </c>
      <c r="G598" s="7">
        <v>6808.94166923</v>
      </c>
      <c r="I598" s="7"/>
      <c r="J598" s="7">
        <v>0.786443100871</v>
      </c>
      <c r="M598">
        <v>11.038760240515716</v>
      </c>
    </row>
    <row r="599">
      <c r="A599" t="s">
        <v>1065</v>
      </c>
      <c r="D599" s="7">
        <v>232.0</v>
      </c>
      <c r="G599" s="7">
        <v>13081.8120759</v>
      </c>
      <c r="I599" s="7"/>
      <c r="J599" s="7">
        <v>2.10206360866</v>
      </c>
      <c r="M599">
        <v>21.208433561698257</v>
      </c>
    </row>
    <row r="600">
      <c r="A600" t="s">
        <v>1065</v>
      </c>
      <c r="D600" s="7">
        <v>20.0</v>
      </c>
      <c r="G600" s="7">
        <v>4908.16976</v>
      </c>
      <c r="I600" s="7"/>
      <c r="J600" s="7">
        <v>0.149278312656</v>
      </c>
      <c r="M600">
        <v>7.9571997870436455</v>
      </c>
    </row>
    <row r="601">
      <c r="A601" t="s">
        <v>1065</v>
      </c>
      <c r="D601" s="7">
        <v>20.0</v>
      </c>
      <c r="G601" s="7">
        <v>5899.15298</v>
      </c>
      <c r="I601" s="7"/>
      <c r="J601" s="7">
        <v>0.587977428583</v>
      </c>
      <c r="M601">
        <v>9.563796920543737</v>
      </c>
    </row>
    <row r="602">
      <c r="A602" t="s">
        <v>1065</v>
      </c>
      <c r="D602" s="7">
        <v>16.0</v>
      </c>
      <c r="G602" s="7">
        <v>5601.91785</v>
      </c>
      <c r="I602" s="7"/>
      <c r="J602" s="7">
        <v>0.509791713565</v>
      </c>
      <c r="M602">
        <v>9.081914787530902</v>
      </c>
    </row>
    <row r="603">
      <c r="A603" t="s">
        <v>1065</v>
      </c>
      <c r="D603" s="7">
        <v>28.0</v>
      </c>
      <c r="G603" s="7">
        <v>5200.12532857</v>
      </c>
      <c r="I603" s="7"/>
      <c r="J603" s="7">
        <v>0.259639819175</v>
      </c>
      <c r="M603">
        <v>8.430522614421038</v>
      </c>
    </row>
    <row r="604">
      <c r="A604" t="s">
        <v>1065</v>
      </c>
      <c r="D604" s="7">
        <v>28.0</v>
      </c>
      <c r="G604" s="7">
        <v>7239.45428571</v>
      </c>
      <c r="I604" s="7"/>
      <c r="J604" s="7">
        <v>0.580826252097</v>
      </c>
      <c r="M604">
        <v>11.736713870419148</v>
      </c>
    </row>
    <row r="605">
      <c r="A605" t="s">
        <v>1065</v>
      </c>
      <c r="D605" s="7">
        <v>36.0</v>
      </c>
      <c r="G605" s="7">
        <v>6461.02125556</v>
      </c>
      <c r="I605" s="7"/>
      <c r="J605" s="7">
        <v>0.864805265142</v>
      </c>
      <c r="M605">
        <v>10.474706351401037</v>
      </c>
    </row>
    <row r="606">
      <c r="A606" t="s">
        <v>1065</v>
      </c>
      <c r="D606" s="7">
        <v>20.0</v>
      </c>
      <c r="G606" s="7">
        <v>5467.03424</v>
      </c>
      <c r="I606" s="7"/>
      <c r="J606" s="7">
        <v>0.406427123456</v>
      </c>
      <c r="M606">
        <v>8.863239418656196</v>
      </c>
    </row>
    <row r="607">
      <c r="A607" t="s">
        <v>1065</v>
      </c>
      <c r="D607" s="7">
        <v>20.0</v>
      </c>
      <c r="G607" s="7">
        <v>6568.6866</v>
      </c>
      <c r="I607" s="7"/>
      <c r="J607" s="7">
        <v>0.495213061314</v>
      </c>
      <c r="M607">
        <v>10.64925505239176</v>
      </c>
    </row>
    <row r="608">
      <c r="A608" t="s">
        <v>1065</v>
      </c>
      <c r="D608" s="7">
        <v>156.0</v>
      </c>
      <c r="G608" s="7">
        <v>12601.7342769</v>
      </c>
      <c r="I608" s="7"/>
      <c r="J608" s="7">
        <v>0.946994757845</v>
      </c>
      <c r="M608">
        <v>20.43012410078687</v>
      </c>
    </row>
    <row r="609">
      <c r="A609" t="s">
        <v>1065</v>
      </c>
      <c r="D609" s="7">
        <v>52.0</v>
      </c>
      <c r="G609" s="7">
        <v>8019.87636923</v>
      </c>
      <c r="I609" s="7"/>
      <c r="J609" s="7">
        <v>0.916764680838</v>
      </c>
      <c r="M609">
        <v>13.00194607314343</v>
      </c>
    </row>
    <row r="610">
      <c r="A610" t="s">
        <v>1065</v>
      </c>
      <c r="D610" s="7">
        <v>36.0</v>
      </c>
      <c r="G610" s="7">
        <v>7013.46983333</v>
      </c>
      <c r="I610" s="7"/>
      <c r="J610" s="7">
        <v>0.831589119024</v>
      </c>
      <c r="M610">
        <v>11.370344424315617</v>
      </c>
    </row>
    <row r="611">
      <c r="A611" t="s">
        <v>1065</v>
      </c>
      <c r="D611" s="7">
        <v>32.0</v>
      </c>
      <c r="G611" s="7">
        <v>5593.64475</v>
      </c>
      <c r="I611" s="7"/>
      <c r="J611" s="7">
        <v>1.24532218461</v>
      </c>
      <c r="M611">
        <v>9.068502311439573</v>
      </c>
    </row>
    <row r="612">
      <c r="A612" t="s">
        <v>1065</v>
      </c>
      <c r="D612" s="7">
        <v>16.0</v>
      </c>
      <c r="G612" s="7">
        <v>4841.6236</v>
      </c>
      <c r="I612" s="7"/>
      <c r="J612" s="7">
        <v>0.258961828425</v>
      </c>
      <c r="M612">
        <v>7.849314135961241</v>
      </c>
    </row>
    <row r="613">
      <c r="A613" t="s">
        <v>1065</v>
      </c>
      <c r="D613" s="7">
        <v>88.0</v>
      </c>
      <c r="G613" s="7">
        <v>7260.49115909</v>
      </c>
      <c r="I613" s="7"/>
      <c r="J613" s="7">
        <v>0.986989687471</v>
      </c>
      <c r="M613">
        <v>11.770819170880353</v>
      </c>
    </row>
    <row r="614">
      <c r="A614" t="s">
        <v>1065</v>
      </c>
      <c r="D614" s="7">
        <v>16.0</v>
      </c>
      <c r="G614" s="7">
        <v>5843.3751</v>
      </c>
      <c r="I614" s="7"/>
      <c r="J614" s="7">
        <v>0.368185160662</v>
      </c>
      <c r="M614">
        <v>9.473368969482454</v>
      </c>
    </row>
    <row r="615">
      <c r="A615" t="s">
        <v>1065</v>
      </c>
      <c r="D615" s="7">
        <v>36.0</v>
      </c>
      <c r="G615" s="7">
        <v>5619.47388889</v>
      </c>
      <c r="I615" s="7"/>
      <c r="J615" s="7">
        <v>0.479792851308</v>
      </c>
      <c r="M615">
        <v>9.110376905947287</v>
      </c>
    </row>
    <row r="616">
      <c r="A616" t="s">
        <v>1065</v>
      </c>
      <c r="D616" s="7">
        <v>116.0</v>
      </c>
      <c r="G616" s="7">
        <v>9107.76887586</v>
      </c>
      <c r="I616" s="7"/>
      <c r="J616" s="7">
        <v>0.817389648493</v>
      </c>
      <c r="M616">
        <v>14.76565402241424</v>
      </c>
    </row>
    <row r="617">
      <c r="A617" t="s">
        <v>1065</v>
      </c>
      <c r="D617" s="7">
        <v>56.0</v>
      </c>
      <c r="G617" s="7">
        <v>6654.58118571</v>
      </c>
      <c r="I617" s="7"/>
      <c r="J617" s="7">
        <v>0.495222435196</v>
      </c>
      <c r="M617">
        <v>10.788508666781784</v>
      </c>
    </row>
    <row r="618">
      <c r="A618" t="s">
        <v>1065</v>
      </c>
      <c r="D618" s="7">
        <v>44.0</v>
      </c>
      <c r="G618" s="7">
        <v>6838.77586364</v>
      </c>
      <c r="I618" s="7"/>
      <c r="J618" s="7">
        <v>0.494201267506</v>
      </c>
      <c r="M618">
        <v>11.087127892209548</v>
      </c>
    </row>
    <row r="619">
      <c r="A619" t="s">
        <v>1065</v>
      </c>
      <c r="D619" s="7">
        <v>24.0</v>
      </c>
      <c r="G619" s="7">
        <v>5761.99733333</v>
      </c>
      <c r="I619" s="7"/>
      <c r="J619" s="7">
        <v>0.575885913866</v>
      </c>
      <c r="M619">
        <v>9.341438091114341</v>
      </c>
    </row>
    <row r="620">
      <c r="A620" t="s">
        <v>1065</v>
      </c>
      <c r="D620" s="7">
        <v>24.0</v>
      </c>
      <c r="G620" s="7">
        <v>4691.61785</v>
      </c>
      <c r="I620" s="7"/>
      <c r="J620" s="7">
        <v>0.345355941554</v>
      </c>
      <c r="M620">
        <v>7.606122522728343</v>
      </c>
    </row>
    <row r="621">
      <c r="A621" t="s">
        <v>1065</v>
      </c>
      <c r="D621" s="7">
        <v>20.0</v>
      </c>
      <c r="G621" s="7">
        <v>6017.24328</v>
      </c>
      <c r="I621" s="7"/>
      <c r="J621" s="7">
        <v>0.682544133399</v>
      </c>
      <c r="M621">
        <v>9.755246718729184</v>
      </c>
    </row>
    <row r="622">
      <c r="A622" t="s">
        <v>1065</v>
      </c>
      <c r="D622" s="7">
        <v>68.0</v>
      </c>
      <c r="G622" s="7">
        <v>5868.39184706</v>
      </c>
      <c r="I622" s="7"/>
      <c r="J622" s="7">
        <v>0.641162894036</v>
      </c>
      <c r="M622">
        <v>9.513926501946115</v>
      </c>
    </row>
    <row r="623">
      <c r="A623" t="s">
        <v>1065</v>
      </c>
      <c r="D623" s="7">
        <v>16.0</v>
      </c>
      <c r="G623" s="7">
        <v>5849.6534</v>
      </c>
      <c r="I623" s="7"/>
      <c r="J623" s="7">
        <v>0.121677773251</v>
      </c>
      <c r="M623">
        <v>9.48354744534328</v>
      </c>
    </row>
    <row r="624">
      <c r="A624" t="s">
        <v>1065</v>
      </c>
      <c r="D624" s="7">
        <v>24.0</v>
      </c>
      <c r="G624" s="7">
        <v>5018.06516667</v>
      </c>
      <c r="I624" s="7"/>
      <c r="J624" s="7">
        <v>0.326137494362</v>
      </c>
      <c r="M624">
        <v>8.135363898985771</v>
      </c>
    </row>
    <row r="625">
      <c r="A625" t="s">
        <v>1065</v>
      </c>
      <c r="D625" s="7">
        <v>20.0</v>
      </c>
      <c r="G625" s="7">
        <v>5851.65758</v>
      </c>
      <c r="I625" s="7"/>
      <c r="J625" s="7">
        <v>1.31531464286</v>
      </c>
      <c r="M625">
        <v>9.486796652573064</v>
      </c>
    </row>
    <row r="626">
      <c r="A626" t="s">
        <v>1065</v>
      </c>
      <c r="D626" s="7">
        <v>16.0</v>
      </c>
      <c r="G626" s="7">
        <v>5957.33265</v>
      </c>
      <c r="I626" s="7"/>
      <c r="J626" s="7">
        <v>0.234324416986</v>
      </c>
      <c r="M626">
        <v>9.658118690240283</v>
      </c>
    </row>
    <row r="627">
      <c r="A627" t="s">
        <v>1065</v>
      </c>
      <c r="D627" s="7">
        <v>20.0</v>
      </c>
      <c r="G627" s="7">
        <v>6575.55982</v>
      </c>
      <c r="I627" s="7"/>
      <c r="J627" s="7">
        <v>0.287117804671</v>
      </c>
      <c r="M627">
        <v>10.66039802164397</v>
      </c>
    </row>
    <row r="628">
      <c r="A628" t="s">
        <v>1065</v>
      </c>
      <c r="D628" s="7">
        <v>16.0</v>
      </c>
      <c r="G628" s="7">
        <v>5721.723425</v>
      </c>
      <c r="I628" s="7"/>
      <c r="J628" s="7">
        <v>0.342998386015</v>
      </c>
      <c r="M628">
        <v>9.27614541574712</v>
      </c>
    </row>
    <row r="629">
      <c r="A629" t="s">
        <v>1065</v>
      </c>
      <c r="D629" s="7">
        <v>16.0</v>
      </c>
      <c r="G629" s="7">
        <v>5134.163625</v>
      </c>
      <c r="I629" s="7"/>
      <c r="J629" s="7">
        <v>0.323997854665</v>
      </c>
      <c r="M629">
        <v>8.3235844930305</v>
      </c>
    </row>
    <row r="630">
      <c r="A630" t="s">
        <v>1065</v>
      </c>
      <c r="D630" s="7">
        <v>20.0</v>
      </c>
      <c r="G630" s="7">
        <v>5939.34204</v>
      </c>
      <c r="I630" s="7"/>
      <c r="J630" s="7">
        <v>0.510077527039</v>
      </c>
      <c r="M630">
        <v>9.628952038502307</v>
      </c>
    </row>
    <row r="631">
      <c r="A631" t="s">
        <v>1065</v>
      </c>
      <c r="D631" s="7">
        <v>28.0</v>
      </c>
      <c r="G631" s="7">
        <v>5716.45745714</v>
      </c>
      <c r="I631" s="7"/>
      <c r="J631" s="7">
        <v>0.558001266329</v>
      </c>
      <c r="M631">
        <v>9.267608148215002</v>
      </c>
    </row>
    <row r="632">
      <c r="A632" t="s">
        <v>1065</v>
      </c>
      <c r="D632" s="7">
        <v>16.0</v>
      </c>
      <c r="G632" s="7">
        <v>6071.7246</v>
      </c>
      <c r="I632" s="7"/>
      <c r="J632" s="7">
        <v>0.493611864412</v>
      </c>
      <c r="M632">
        <v>9.843572666913555</v>
      </c>
    </row>
    <row r="633">
      <c r="A633" t="s">
        <v>1065</v>
      </c>
      <c r="D633" s="7">
        <v>16.0</v>
      </c>
      <c r="G633" s="7">
        <v>6179.92165</v>
      </c>
      <c r="I633" s="7"/>
      <c r="J633" s="7">
        <v>0.376961364874</v>
      </c>
      <c r="M633">
        <v>10.018983377079936</v>
      </c>
    </row>
    <row r="634">
      <c r="A634" t="s">
        <v>1065</v>
      </c>
      <c r="D634" s="7">
        <v>56.0</v>
      </c>
      <c r="G634" s="7">
        <v>7219.46323571</v>
      </c>
      <c r="I634" s="7"/>
      <c r="J634" s="7">
        <v>0.929437477679</v>
      </c>
      <c r="M634">
        <v>11.704304074796518</v>
      </c>
    </row>
    <row r="635">
      <c r="A635" t="s">
        <v>1065</v>
      </c>
      <c r="D635" s="7">
        <v>48.0</v>
      </c>
      <c r="G635" s="7">
        <v>7146.71845</v>
      </c>
      <c r="I635" s="7"/>
      <c r="J635" s="7">
        <v>0.795037770097</v>
      </c>
      <c r="M635">
        <v>11.586369117029257</v>
      </c>
    </row>
    <row r="636">
      <c r="A636" t="s">
        <v>1065</v>
      </c>
      <c r="D636" s="7">
        <v>56.0</v>
      </c>
      <c r="G636" s="7">
        <v>8462.58442857</v>
      </c>
      <c r="I636" s="7"/>
      <c r="J636" s="7">
        <v>0.702399432487</v>
      </c>
      <c r="M636">
        <v>13.719671141296482</v>
      </c>
    </row>
    <row r="637">
      <c r="A637" t="s">
        <v>1065</v>
      </c>
      <c r="D637" s="7">
        <v>44.0</v>
      </c>
      <c r="G637" s="7">
        <v>7340.36804545</v>
      </c>
      <c r="I637" s="7"/>
      <c r="J637" s="7">
        <v>1.12736371647</v>
      </c>
      <c r="M637">
        <v>11.900316799163997</v>
      </c>
    </row>
    <row r="638">
      <c r="A638" t="s">
        <v>1065</v>
      </c>
      <c r="D638" s="7">
        <v>68.0</v>
      </c>
      <c r="G638" s="7">
        <v>8963.21142353</v>
      </c>
      <c r="I638" s="7"/>
      <c r="J638" s="7">
        <v>0.871227267885</v>
      </c>
      <c r="M638">
        <v>14.531295272586515</v>
      </c>
    </row>
    <row r="639">
      <c r="A639" t="s">
        <v>1065</v>
      </c>
      <c r="D639" s="7">
        <v>16.0</v>
      </c>
      <c r="G639" s="7">
        <v>4895.898025</v>
      </c>
      <c r="I639" s="7"/>
      <c r="J639" s="7">
        <v>0.35456580001</v>
      </c>
      <c r="M639">
        <v>7.937304662811298</v>
      </c>
    </row>
    <row r="640">
      <c r="A640" t="s">
        <v>1065</v>
      </c>
      <c r="D640" s="7">
        <v>48.0</v>
      </c>
      <c r="G640" s="7">
        <v>11925.1545667</v>
      </c>
      <c r="I640" s="7"/>
      <c r="J640" s="7">
        <v>0.972960001075</v>
      </c>
      <c r="M640">
        <v>19.333242739877807</v>
      </c>
    </row>
    <row r="641">
      <c r="A641" t="s">
        <v>1065</v>
      </c>
      <c r="D641" s="7">
        <v>28.0</v>
      </c>
      <c r="G641" s="7">
        <v>5519.38171429</v>
      </c>
      <c r="I641" s="7"/>
      <c r="J641" s="7">
        <v>0.70167308595</v>
      </c>
      <c r="M641">
        <v>8.948105943581092</v>
      </c>
    </row>
    <row r="642">
      <c r="A642" t="s">
        <v>1065</v>
      </c>
      <c r="D642" s="7">
        <v>36.0</v>
      </c>
      <c r="G642" s="7">
        <v>6083.84636667</v>
      </c>
      <c r="I642" s="7"/>
      <c r="J642" s="7">
        <v>0.789909871217</v>
      </c>
      <c r="M642">
        <v>9.863224660198547</v>
      </c>
    </row>
    <row r="643">
      <c r="A643" t="s">
        <v>1065</v>
      </c>
      <c r="D643" s="7">
        <v>32.0</v>
      </c>
      <c r="G643" s="7">
        <v>6353.1653875</v>
      </c>
      <c r="I643" s="7"/>
      <c r="J643" s="7">
        <v>0.658706163739</v>
      </c>
      <c r="M643">
        <v>10.299848770607328</v>
      </c>
    </row>
    <row r="644">
      <c r="A644" t="s">
        <v>1065</v>
      </c>
      <c r="D644" s="7">
        <v>16.0</v>
      </c>
      <c r="G644" s="7">
        <v>5760.599875</v>
      </c>
      <c r="I644" s="7"/>
      <c r="J644" s="7">
        <v>0.466623104942</v>
      </c>
      <c r="M644">
        <v>9.339172510323614</v>
      </c>
    </row>
    <row r="645">
      <c r="A645" t="s">
        <v>1065</v>
      </c>
      <c r="D645" s="7">
        <v>20.0</v>
      </c>
      <c r="G645" s="7">
        <v>6838.4383</v>
      </c>
      <c r="I645" s="7"/>
      <c r="J645" s="7">
        <v>0.684373316639</v>
      </c>
      <c r="M645">
        <v>11.086580628880105</v>
      </c>
    </row>
    <row r="646">
      <c r="A646" t="s">
        <v>1065</v>
      </c>
      <c r="D646" s="7">
        <v>84.0</v>
      </c>
      <c r="G646" s="7">
        <v>6382.05850952</v>
      </c>
      <c r="I646" s="7"/>
      <c r="J646" s="7">
        <v>1.0795256248</v>
      </c>
      <c r="M646">
        <v>10.346690741367642</v>
      </c>
    </row>
    <row r="647">
      <c r="A647" t="s">
        <v>1066</v>
      </c>
      <c r="D647" s="7">
        <v>56.0</v>
      </c>
      <c r="G647" s="7">
        <v>5750.28264286</v>
      </c>
      <c r="I647" s="7"/>
      <c r="J647" s="7">
        <v>1.03103074548</v>
      </c>
      <c r="M647">
        <v>11.521670912931727</v>
      </c>
    </row>
    <row r="648">
      <c r="A648" t="s">
        <v>1066</v>
      </c>
      <c r="D648" s="7">
        <v>32.0</v>
      </c>
      <c r="G648" s="7">
        <v>5721.0957</v>
      </c>
      <c r="I648" s="7"/>
      <c r="J648" s="7">
        <v>0.785303731242</v>
      </c>
      <c r="M648">
        <v>11.463189900523577</v>
      </c>
    </row>
    <row r="649">
      <c r="A649" t="s">
        <v>1066</v>
      </c>
      <c r="D649" s="7">
        <v>32.0</v>
      </c>
      <c r="G649" s="7">
        <v>7733.7905375</v>
      </c>
      <c r="I649" s="7"/>
      <c r="J649" s="7">
        <v>1.0098379911</v>
      </c>
      <c r="M649">
        <v>15.495966897081411</v>
      </c>
    </row>
    <row r="650">
      <c r="A650" t="s">
        <v>1066</v>
      </c>
      <c r="D650" s="7">
        <v>40.0</v>
      </c>
      <c r="G650" s="7">
        <v>5990.65371</v>
      </c>
      <c r="I650" s="7"/>
      <c r="J650" s="7">
        <v>0.673199235881</v>
      </c>
      <c r="M650">
        <v>12.003295296389831</v>
      </c>
    </row>
    <row r="651">
      <c r="A651" t="s">
        <v>1066</v>
      </c>
      <c r="D651" s="7">
        <v>20.0</v>
      </c>
      <c r="G651" s="7">
        <v>4503.18106</v>
      </c>
      <c r="I651" s="7"/>
      <c r="J651" s="7">
        <v>0.805182503588</v>
      </c>
      <c r="M651">
        <v>9.022890431149587</v>
      </c>
    </row>
    <row r="652">
      <c r="A652" t="s">
        <v>1066</v>
      </c>
      <c r="D652" s="7">
        <v>56.0</v>
      </c>
      <c r="G652" s="7">
        <v>7876.91642857</v>
      </c>
      <c r="I652" s="7"/>
      <c r="J652" s="7">
        <v>0.771022182992</v>
      </c>
      <c r="M652">
        <v>15.782744003260051</v>
      </c>
    </row>
    <row r="653">
      <c r="A653" t="s">
        <v>1066</v>
      </c>
      <c r="D653" s="7">
        <v>100.0</v>
      </c>
      <c r="G653" s="7">
        <v>9067.0123</v>
      </c>
      <c r="I653" s="7"/>
      <c r="J653" s="7">
        <v>1.05224297534</v>
      </c>
      <c r="M653">
        <v>18.167303830502792</v>
      </c>
    </row>
    <row r="654">
      <c r="A654" t="s">
        <v>1066</v>
      </c>
      <c r="D654" s="7">
        <v>48.0</v>
      </c>
      <c r="G654" s="7">
        <v>10719.0396167</v>
      </c>
      <c r="I654" s="7"/>
      <c r="J654" s="7">
        <v>0.810414795603</v>
      </c>
      <c r="M654">
        <v>21.47742200457642</v>
      </c>
    </row>
    <row r="655">
      <c r="A655" t="s">
        <v>1066</v>
      </c>
      <c r="D655" s="7">
        <v>48.0</v>
      </c>
      <c r="G655" s="7">
        <v>8385.81000833</v>
      </c>
      <c r="I655" s="7"/>
      <c r="J655" s="7">
        <v>0.418906628758</v>
      </c>
      <c r="M655">
        <v>16.802398987172683</v>
      </c>
    </row>
    <row r="656">
      <c r="A656" t="s">
        <v>1066</v>
      </c>
      <c r="D656" s="7">
        <v>44.0</v>
      </c>
      <c r="G656" s="7">
        <v>6151.2836</v>
      </c>
      <c r="I656" s="7"/>
      <c r="J656" s="7">
        <v>0.600063407904</v>
      </c>
      <c r="M656">
        <v>12.32514464646629</v>
      </c>
    </row>
    <row r="657">
      <c r="A657" t="s">
        <v>1066</v>
      </c>
      <c r="D657" s="7">
        <v>20.0</v>
      </c>
      <c r="G657" s="7">
        <v>7704.1327</v>
      </c>
      <c r="I657" s="7"/>
      <c r="J657" s="7">
        <v>0.526937509786</v>
      </c>
      <c r="M657">
        <v>15.43654236703879</v>
      </c>
    </row>
    <row r="658">
      <c r="A658" t="s">
        <v>1066</v>
      </c>
      <c r="D658" s="7">
        <v>48.0</v>
      </c>
      <c r="G658" s="7">
        <v>5537.247125</v>
      </c>
      <c r="I658" s="7"/>
      <c r="J658" s="7">
        <v>0.625918732135</v>
      </c>
      <c r="M658">
        <v>11.094817959434451</v>
      </c>
    </row>
    <row r="659">
      <c r="A659" t="s">
        <v>1066</v>
      </c>
      <c r="D659" s="7">
        <v>40.0</v>
      </c>
      <c r="G659" s="7">
        <v>5971.90062</v>
      </c>
      <c r="I659" s="7"/>
      <c r="J659" s="7">
        <v>0.729686523149</v>
      </c>
      <c r="M659">
        <v>11.965720285733813</v>
      </c>
    </row>
    <row r="660">
      <c r="A660" t="s">
        <v>1066</v>
      </c>
      <c r="D660" s="7">
        <v>16.0</v>
      </c>
      <c r="G660" s="7">
        <v>4874.467775</v>
      </c>
      <c r="I660" s="7"/>
      <c r="J660" s="7">
        <v>0.219886754713</v>
      </c>
      <c r="M660">
        <v>9.766826618336001</v>
      </c>
    </row>
    <row r="661">
      <c r="A661" t="s">
        <v>1066</v>
      </c>
      <c r="D661" s="7">
        <v>144.0</v>
      </c>
      <c r="G661" s="7">
        <v>14910.6334944</v>
      </c>
      <c r="I661" s="7"/>
      <c r="J661" s="7">
        <v>2.03204009483</v>
      </c>
      <c r="M661">
        <v>29.875994432922113</v>
      </c>
    </row>
    <row r="662">
      <c r="A662" t="s">
        <v>1066</v>
      </c>
      <c r="D662" s="7">
        <v>44.0</v>
      </c>
      <c r="G662" s="7">
        <v>7918.75839091</v>
      </c>
      <c r="I662" s="7"/>
      <c r="J662" s="7">
        <v>0.635230733365</v>
      </c>
      <c r="M662">
        <v>15.8665815031491</v>
      </c>
    </row>
    <row r="663">
      <c r="A663" t="s">
        <v>1066</v>
      </c>
      <c r="D663" s="7">
        <v>40.0</v>
      </c>
      <c r="G663" s="7">
        <v>7537.10582</v>
      </c>
      <c r="I663" s="7"/>
      <c r="J663" s="7">
        <v>0.817238426407</v>
      </c>
      <c r="M663">
        <v>15.101875557684076</v>
      </c>
    </row>
    <row r="664">
      <c r="A664" t="s">
        <v>1066</v>
      </c>
      <c r="D664" s="7">
        <v>40.0</v>
      </c>
      <c r="G664" s="7">
        <v>6828.55884</v>
      </c>
      <c r="I664" s="7"/>
      <c r="J664" s="7">
        <v>0.714748355306</v>
      </c>
      <c r="M664">
        <v>13.682180972749501</v>
      </c>
    </row>
    <row r="665">
      <c r="A665" t="s">
        <v>1066</v>
      </c>
      <c r="D665" s="7">
        <v>64.0</v>
      </c>
      <c r="G665" s="7">
        <v>6848.26206875</v>
      </c>
      <c r="I665" s="7"/>
      <c r="J665" s="7">
        <v>0.760601047055</v>
      </c>
      <c r="M665">
        <v>13.721659748260057</v>
      </c>
    </row>
    <row r="666">
      <c r="A666" t="s">
        <v>1066</v>
      </c>
      <c r="D666" s="7">
        <v>92.0</v>
      </c>
      <c r="G666" s="7">
        <v>8590.65964783</v>
      </c>
      <c r="I666" s="7"/>
      <c r="J666" s="7">
        <v>0.829114118356</v>
      </c>
      <c r="M666">
        <v>17.212850138801258</v>
      </c>
    </row>
    <row r="667">
      <c r="A667" t="s">
        <v>1066</v>
      </c>
      <c r="D667" s="7">
        <v>28.0</v>
      </c>
      <c r="G667" s="7">
        <v>6448.80468571</v>
      </c>
      <c r="I667" s="7"/>
      <c r="J667" s="7">
        <v>0.642552752323</v>
      </c>
      <c r="M667">
        <v>12.921278828403446</v>
      </c>
    </row>
    <row r="668">
      <c r="A668" t="s">
        <v>1066</v>
      </c>
      <c r="D668" s="7">
        <v>20.0</v>
      </c>
      <c r="G668" s="7">
        <v>8621.75988</v>
      </c>
      <c r="I668" s="7"/>
      <c r="J668" s="7">
        <v>0.343877925304</v>
      </c>
      <c r="M668">
        <v>17.27516475229655</v>
      </c>
    </row>
    <row r="669">
      <c r="A669" t="s">
        <v>1066</v>
      </c>
      <c r="D669" s="7">
        <v>16.0</v>
      </c>
      <c r="G669" s="7">
        <v>4937.90885</v>
      </c>
      <c r="I669" s="7"/>
      <c r="J669" s="7">
        <v>0.376127396519</v>
      </c>
      <c r="M669">
        <v>9.893941620138602</v>
      </c>
    </row>
    <row r="670">
      <c r="A670" t="s">
        <v>1066</v>
      </c>
      <c r="D670" s="7">
        <v>32.0</v>
      </c>
      <c r="G670" s="7">
        <v>7431.03485</v>
      </c>
      <c r="I670" s="7"/>
      <c r="J670" s="7">
        <v>0.798567900674</v>
      </c>
      <c r="M670">
        <v>14.889344298673196</v>
      </c>
    </row>
    <row r="671">
      <c r="A671" t="s">
        <v>1066</v>
      </c>
      <c r="D671" s="7">
        <v>24.0</v>
      </c>
      <c r="G671" s="7">
        <v>7033.42481667</v>
      </c>
      <c r="I671" s="7"/>
      <c r="J671" s="7">
        <v>0.460316614507</v>
      </c>
      <c r="M671">
        <v>14.09266485868143</v>
      </c>
    </row>
    <row r="672">
      <c r="A672" t="s">
        <v>1066</v>
      </c>
      <c r="D672" s="7">
        <v>16.0</v>
      </c>
      <c r="G672" s="7">
        <v>7363.067025</v>
      </c>
      <c r="I672" s="7"/>
      <c r="J672" s="7">
        <v>0.455747515078</v>
      </c>
      <c r="M672">
        <v>14.753159182052869</v>
      </c>
    </row>
    <row r="673">
      <c r="A673" t="s">
        <v>1066</v>
      </c>
      <c r="D673" s="7">
        <v>16.0</v>
      </c>
      <c r="G673" s="7">
        <v>6723.451525</v>
      </c>
      <c r="I673" s="7"/>
      <c r="J673" s="7">
        <v>0.403390742079</v>
      </c>
      <c r="M673">
        <v>13.471580560702707</v>
      </c>
    </row>
    <row r="674">
      <c r="A674" t="s">
        <v>1066</v>
      </c>
      <c r="D674" s="7">
        <v>28.0</v>
      </c>
      <c r="G674" s="7">
        <v>4864.3182</v>
      </c>
      <c r="I674" s="7"/>
      <c r="J674" s="7">
        <v>0.904454934712</v>
      </c>
      <c r="M674">
        <v>9.746490215706936</v>
      </c>
    </row>
    <row r="675">
      <c r="A675" t="s">
        <v>1066</v>
      </c>
      <c r="D675" s="7">
        <v>40.0</v>
      </c>
      <c r="G675" s="7">
        <v>7159.81059</v>
      </c>
      <c r="I675" s="7"/>
      <c r="J675" s="7">
        <v>0.659763808081</v>
      </c>
      <c r="M675">
        <v>14.345900287063849</v>
      </c>
    </row>
    <row r="676">
      <c r="A676" t="s">
        <v>1066</v>
      </c>
      <c r="D676" s="7">
        <v>16.0</v>
      </c>
      <c r="G676" s="7">
        <v>5515.892825</v>
      </c>
      <c r="I676" s="7"/>
      <c r="J676" s="7">
        <v>0.105133677974</v>
      </c>
      <c r="M676">
        <v>11.052030981392333</v>
      </c>
    </row>
    <row r="677">
      <c r="A677" t="s">
        <v>1067</v>
      </c>
      <c r="D677" s="7">
        <v>332.0</v>
      </c>
      <c r="G677" s="7">
        <v>12304.7166916</v>
      </c>
      <c r="I677" s="7"/>
      <c r="J677" s="7">
        <v>1.4524043542</v>
      </c>
      <c r="M677">
        <v>19.06874902035049</v>
      </c>
    </row>
    <row r="678">
      <c r="A678" t="s">
        <v>1067</v>
      </c>
      <c r="D678" s="7">
        <v>84.0</v>
      </c>
      <c r="G678" s="7">
        <v>10751.1381048</v>
      </c>
      <c r="I678" s="7"/>
      <c r="J678" s="7">
        <v>0.925257772997</v>
      </c>
      <c r="M678">
        <v>16.661151925871767</v>
      </c>
    </row>
    <row r="679">
      <c r="A679" t="s">
        <v>1067</v>
      </c>
      <c r="D679" s="7">
        <v>112.0</v>
      </c>
      <c r="G679" s="7">
        <v>11027.875975</v>
      </c>
      <c r="I679" s="7"/>
      <c r="J679" s="7">
        <v>1.16171046256</v>
      </c>
      <c r="M679">
        <v>17.090015517251533</v>
      </c>
    </row>
    <row r="680">
      <c r="A680" t="s">
        <v>1067</v>
      </c>
      <c r="D680" s="7">
        <v>40.0</v>
      </c>
      <c r="G680" s="7">
        <v>8909.48838</v>
      </c>
      <c r="I680" s="7"/>
      <c r="J680" s="7">
        <v>0.883258629942</v>
      </c>
      <c r="M680">
        <v>13.80712795556918</v>
      </c>
    </row>
    <row r="681">
      <c r="A681" t="s">
        <v>1067</v>
      </c>
      <c r="D681" s="7">
        <v>40.0</v>
      </c>
      <c r="G681" s="7">
        <v>6952.76121</v>
      </c>
      <c r="I681" s="7"/>
      <c r="J681" s="7">
        <v>0.717741333159</v>
      </c>
      <c r="M681">
        <v>10.774767256724116</v>
      </c>
    </row>
    <row r="682">
      <c r="A682" t="s">
        <v>1067</v>
      </c>
      <c r="D682" s="7">
        <v>20.0</v>
      </c>
      <c r="G682" s="7">
        <v>5955.66692</v>
      </c>
      <c r="I682" s="7"/>
      <c r="J682" s="7">
        <v>0.332014638589</v>
      </c>
      <c r="M682">
        <v>9.229559736536812</v>
      </c>
    </row>
    <row r="683">
      <c r="A683" t="s">
        <v>1067</v>
      </c>
      <c r="D683" s="7">
        <v>100.0</v>
      </c>
      <c r="G683" s="7">
        <v>17219.450312</v>
      </c>
      <c r="I683" s="7"/>
      <c r="J683" s="7">
        <v>0.944674383053</v>
      </c>
      <c r="M683">
        <v>26.68516346191695</v>
      </c>
    </row>
    <row r="684">
      <c r="A684" t="s">
        <v>1067</v>
      </c>
      <c r="D684" s="7">
        <v>92.0</v>
      </c>
      <c r="G684" s="7">
        <v>10205.0136826</v>
      </c>
      <c r="I684" s="7"/>
      <c r="J684" s="7">
        <v>1.46768401943</v>
      </c>
      <c r="M684">
        <v>15.814817158332996</v>
      </c>
    </row>
    <row r="685">
      <c r="A685" t="s">
        <v>1067</v>
      </c>
      <c r="D685" s="7">
        <v>16.0</v>
      </c>
      <c r="G685" s="7">
        <v>6366.4512</v>
      </c>
      <c r="I685" s="7"/>
      <c r="J685" s="7">
        <v>0.281889021626</v>
      </c>
      <c r="M685">
        <v>9.86615646063472</v>
      </c>
    </row>
    <row r="686">
      <c r="A686" t="s">
        <v>1067</v>
      </c>
      <c r="D686" s="7">
        <v>64.0</v>
      </c>
      <c r="G686" s="7">
        <v>7196.80908125</v>
      </c>
      <c r="I686" s="7"/>
      <c r="J686" s="7">
        <v>0.722486902362</v>
      </c>
      <c r="M686">
        <v>11.152970812519431</v>
      </c>
    </row>
    <row r="687">
      <c r="A687" t="s">
        <v>1067</v>
      </c>
      <c r="D687" s="7">
        <v>36.0</v>
      </c>
      <c r="G687" s="7">
        <v>7829.30531111</v>
      </c>
      <c r="I687" s="7"/>
      <c r="J687" s="7">
        <v>0.657223661044</v>
      </c>
      <c r="M687">
        <v>12.133156879846913</v>
      </c>
    </row>
    <row r="688">
      <c r="A688" t="s">
        <v>1067</v>
      </c>
      <c r="D688" s="7">
        <v>32.0</v>
      </c>
      <c r="G688" s="7">
        <v>2411.2345625</v>
      </c>
      <c r="I688" s="7"/>
      <c r="J688" s="7">
        <v>1.43225120182</v>
      </c>
      <c r="M688">
        <v>3.7367155907698</v>
      </c>
    </row>
    <row r="689">
      <c r="A689" t="s">
        <v>1067</v>
      </c>
      <c r="D689" s="7">
        <v>36.0</v>
      </c>
      <c r="G689" s="7">
        <v>2658.14874444</v>
      </c>
      <c r="I689" s="7"/>
      <c r="J689" s="7">
        <v>1.80021788096</v>
      </c>
      <c r="M689">
        <v>4.119361098422425</v>
      </c>
    </row>
    <row r="690">
      <c r="A690" t="s">
        <v>1067</v>
      </c>
      <c r="D690" s="7">
        <v>20.0</v>
      </c>
      <c r="G690" s="7">
        <v>6808.65378</v>
      </c>
      <c r="I690" s="7"/>
      <c r="J690" s="7">
        <v>0.437005654295</v>
      </c>
      <c r="M690">
        <v>10.55144245506382</v>
      </c>
    </row>
    <row r="691">
      <c r="A691" t="s">
        <v>1067</v>
      </c>
      <c r="D691" s="7">
        <v>92.0</v>
      </c>
      <c r="G691" s="7">
        <v>9293.23976522</v>
      </c>
      <c r="I691" s="7"/>
      <c r="J691" s="7">
        <v>0.868656227962</v>
      </c>
      <c r="M691">
        <v>14.401831517981757</v>
      </c>
    </row>
    <row r="692">
      <c r="A692" t="s">
        <v>1067</v>
      </c>
      <c r="D692" s="7">
        <v>16.0</v>
      </c>
      <c r="G692" s="7">
        <v>6658.2261</v>
      </c>
      <c r="I692" s="7"/>
      <c r="J692" s="7">
        <v>0.477638060384</v>
      </c>
      <c r="M692">
        <v>10.318323095429005</v>
      </c>
    </row>
    <row r="693">
      <c r="A693" t="s">
        <v>1067</v>
      </c>
      <c r="D693" s="7">
        <v>20.0</v>
      </c>
      <c r="G693" s="7">
        <v>7398.47304</v>
      </c>
      <c r="I693" s="7"/>
      <c r="J693" s="7">
        <v>0.342490955404</v>
      </c>
      <c r="M693">
        <v>11.465491572829112</v>
      </c>
    </row>
    <row r="694">
      <c r="A694" t="s">
        <v>1067</v>
      </c>
      <c r="D694" s="7">
        <v>120.0</v>
      </c>
      <c r="G694" s="7">
        <v>14390.1372333</v>
      </c>
      <c r="I694" s="7"/>
      <c r="J694" s="7">
        <v>1.1339963223</v>
      </c>
      <c r="M694">
        <v>22.30054719240493</v>
      </c>
    </row>
    <row r="695">
      <c r="A695" t="s">
        <v>1067</v>
      </c>
      <c r="D695" s="7">
        <v>32.0</v>
      </c>
      <c r="G695" s="7">
        <v>5621.6699</v>
      </c>
      <c r="I695" s="7"/>
      <c r="J695" s="7">
        <v>0.555325598182</v>
      </c>
      <c r="M695">
        <v>8.71196103779775</v>
      </c>
    </row>
    <row r="696">
      <c r="A696" t="s">
        <v>1067</v>
      </c>
      <c r="D696" s="7">
        <v>28.0</v>
      </c>
      <c r="G696" s="7">
        <v>6176.61612857</v>
      </c>
      <c r="I696" s="7"/>
      <c r="J696" s="7">
        <v>0.643003825611</v>
      </c>
      <c r="M696">
        <v>9.57196705155794</v>
      </c>
    </row>
    <row r="697">
      <c r="A697" t="s">
        <v>1067</v>
      </c>
      <c r="D697" s="7">
        <v>20.0</v>
      </c>
      <c r="G697" s="7">
        <v>6479.1145</v>
      </c>
      <c r="I697" s="7"/>
      <c r="J697" s="7">
        <v>0.444533276885</v>
      </c>
      <c r="M697">
        <v>10.040751962940842</v>
      </c>
    </row>
    <row r="698">
      <c r="A698" t="s">
        <v>1068</v>
      </c>
      <c r="D698" s="7">
        <v>56.0</v>
      </c>
      <c r="G698" s="7">
        <v>8994.28602857</v>
      </c>
      <c r="I698" s="7"/>
      <c r="J698" s="7">
        <v>0.698913152198</v>
      </c>
      <c r="M698">
        <v>13.616715351466617</v>
      </c>
    </row>
    <row r="699">
      <c r="A699" t="s">
        <v>1068</v>
      </c>
      <c r="D699" s="7">
        <v>120.0</v>
      </c>
      <c r="G699" s="7">
        <v>10375.9790567</v>
      </c>
      <c r="I699" s="7"/>
      <c r="J699" s="7">
        <v>1.15311733328</v>
      </c>
      <c r="M699">
        <v>15.708501248356024</v>
      </c>
    </row>
    <row r="700">
      <c r="A700" t="s">
        <v>1068</v>
      </c>
      <c r="D700" s="7">
        <v>52.0</v>
      </c>
      <c r="G700" s="7">
        <v>10590.8130077</v>
      </c>
      <c r="I700" s="7"/>
      <c r="J700" s="7">
        <v>0.486252868053</v>
      </c>
      <c r="M700">
        <v>16.033744713963603</v>
      </c>
    </row>
    <row r="701">
      <c r="A701" t="s">
        <v>1068</v>
      </c>
      <c r="D701" s="7">
        <v>16.0</v>
      </c>
      <c r="G701" s="7">
        <v>9488.26555</v>
      </c>
      <c r="I701" s="7"/>
      <c r="J701" s="7">
        <v>0.278310697154</v>
      </c>
      <c r="M701">
        <v>14.364565543399575</v>
      </c>
    </row>
    <row r="702">
      <c r="A702" t="s">
        <v>1068</v>
      </c>
      <c r="D702" s="7">
        <v>80.0</v>
      </c>
      <c r="G702" s="7">
        <v>10749.44282</v>
      </c>
      <c r="I702" s="7"/>
      <c r="J702" s="7">
        <v>0.82603288828</v>
      </c>
      <c r="M702">
        <v>16.273899073463006</v>
      </c>
    </row>
    <row r="703">
      <c r="A703" t="s">
        <v>1068</v>
      </c>
      <c r="D703" s="7">
        <v>64.0</v>
      </c>
      <c r="G703" s="7">
        <v>11676.655475</v>
      </c>
      <c r="I703" s="7"/>
      <c r="J703" s="7">
        <v>0.96963141751</v>
      </c>
      <c r="M703">
        <v>17.677633706018376</v>
      </c>
    </row>
    <row r="704">
      <c r="A704" t="s">
        <v>1068</v>
      </c>
      <c r="D704" s="7">
        <v>24.0</v>
      </c>
      <c r="G704" s="7">
        <v>8526.3533</v>
      </c>
      <c r="I704" s="7"/>
      <c r="J704" s="7">
        <v>0.23611084706</v>
      </c>
      <c r="M704">
        <v>12.908298168787157</v>
      </c>
    </row>
    <row r="705">
      <c r="A705" t="s">
        <v>1068</v>
      </c>
      <c r="D705" s="7">
        <v>16.0</v>
      </c>
      <c r="G705" s="7">
        <v>9236.316075</v>
      </c>
      <c r="I705" s="7"/>
      <c r="J705" s="7">
        <v>0.302811973658</v>
      </c>
      <c r="M705">
        <v>13.983131789444132</v>
      </c>
    </row>
    <row r="706">
      <c r="A706" t="s">
        <v>1068</v>
      </c>
      <c r="D706" s="7">
        <v>28.0</v>
      </c>
      <c r="G706" s="7">
        <v>10094.1341571</v>
      </c>
      <c r="I706" s="7"/>
      <c r="J706" s="7">
        <v>0.401475841009</v>
      </c>
      <c r="M706">
        <v>15.281807927849508</v>
      </c>
    </row>
    <row r="707">
      <c r="A707" t="s">
        <v>1068</v>
      </c>
      <c r="D707" s="7">
        <v>16.0</v>
      </c>
      <c r="G707" s="7">
        <v>7807.0659</v>
      </c>
      <c r="I707" s="7"/>
      <c r="J707" s="7">
        <v>0.337232250083</v>
      </c>
      <c r="M707">
        <v>11.819347722850125</v>
      </c>
    </row>
    <row r="708">
      <c r="A708" t="s">
        <v>1068</v>
      </c>
      <c r="D708" s="7">
        <v>60.0</v>
      </c>
      <c r="G708" s="7">
        <v>7173.75034667</v>
      </c>
      <c r="I708" s="7"/>
      <c r="J708" s="7">
        <v>0.585136323004</v>
      </c>
      <c r="M708">
        <v>10.860552595592841</v>
      </c>
    </row>
    <row r="709">
      <c r="A709" t="s">
        <v>1068</v>
      </c>
      <c r="D709" s="7">
        <v>60.0</v>
      </c>
      <c r="G709" s="7">
        <v>7040.96648</v>
      </c>
      <c r="I709" s="7"/>
      <c r="J709" s="7">
        <v>0.834543058356</v>
      </c>
      <c r="M709">
        <v>10.659527176791483</v>
      </c>
    </row>
    <row r="710">
      <c r="A710" t="s">
        <v>1068</v>
      </c>
      <c r="D710" s="7">
        <v>24.0</v>
      </c>
      <c r="G710" s="7">
        <v>6548.86288333</v>
      </c>
      <c r="I710" s="7"/>
      <c r="J710" s="7">
        <v>0.770728825739</v>
      </c>
      <c r="M710">
        <v>9.914517002776183</v>
      </c>
    </row>
    <row r="711">
      <c r="A711" t="s">
        <v>1068</v>
      </c>
      <c r="D711" s="7">
        <v>32.0</v>
      </c>
      <c r="G711" s="7">
        <v>7138.424475</v>
      </c>
      <c r="I711" s="7"/>
      <c r="J711" s="7">
        <v>0.51591737265</v>
      </c>
      <c r="M711">
        <v>10.807071714781971</v>
      </c>
    </row>
    <row r="712">
      <c r="A712" t="s">
        <v>1068</v>
      </c>
      <c r="D712" s="7">
        <v>100.0</v>
      </c>
      <c r="G712" s="7">
        <v>7487.008596</v>
      </c>
      <c r="I712" s="7"/>
      <c r="J712" s="7">
        <v>0.722521716202</v>
      </c>
      <c r="M712">
        <v>11.334803514351263</v>
      </c>
    </row>
    <row r="713">
      <c r="A713" t="s">
        <v>1068</v>
      </c>
      <c r="D713" s="7">
        <v>184.0</v>
      </c>
      <c r="G713" s="7">
        <v>9620.02022609</v>
      </c>
      <c r="I713" s="7"/>
      <c r="J713" s="7">
        <v>0.852948113118</v>
      </c>
      <c r="M713">
        <v>14.564032840174821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7.43"/>
    <col customWidth="1" min="2" max="2" width="19.29"/>
    <col customWidth="1" min="3" max="3" width="9.86"/>
    <col customWidth="1" min="4" max="4" width="11.0"/>
    <col customWidth="1" min="5" max="5" width="14.14"/>
  </cols>
  <sheetData>
    <row r="3">
      <c r="A3" s="2" t="s">
        <v>0</v>
      </c>
      <c r="B3" s="2" t="s">
        <v>46</v>
      </c>
      <c r="C3" s="2" t="s">
        <v>1</v>
      </c>
      <c r="D3" s="2" t="s">
        <v>2</v>
      </c>
      <c r="E3" s="2" t="s">
        <v>3</v>
      </c>
      <c r="F3" s="2" t="s">
        <v>1084</v>
      </c>
      <c r="G3" s="6" t="s">
        <v>1085</v>
      </c>
      <c r="H3" s="4" t="s">
        <v>48</v>
      </c>
      <c r="I3" s="4" t="s">
        <v>1086</v>
      </c>
      <c r="J3" s="4" t="s">
        <v>1087</v>
      </c>
      <c r="K3" s="8" t="s">
        <v>1088</v>
      </c>
      <c r="L3" s="4" t="s">
        <v>1089</v>
      </c>
      <c r="M3" s="6" t="s">
        <v>1090</v>
      </c>
      <c r="N3" s="6" t="s">
        <v>1091</v>
      </c>
      <c r="O3" s="4" t="s">
        <v>1092</v>
      </c>
      <c r="P3" s="4" t="s">
        <v>1093</v>
      </c>
      <c r="Q3" s="4" t="s">
        <v>58</v>
      </c>
    </row>
    <row r="4">
      <c r="A4" s="2" t="s">
        <v>6</v>
      </c>
      <c r="B4" s="3" t="str">
        <f t="shared" ref="B4:B18" si="1">LEFT(A4,16)</f>
        <v>CONT-01m_m67_001</v>
      </c>
      <c r="C4" s="2">
        <v>114.11556</v>
      </c>
      <c r="D4" s="2">
        <v>266.3108</v>
      </c>
      <c r="E4" s="2">
        <v>0.61829</v>
      </c>
      <c r="F4" s="2">
        <v>88.0</v>
      </c>
      <c r="G4" s="5">
        <f t="shared" ref="G4:G18" si="2">F4*4</f>
        <v>352</v>
      </c>
      <c r="H4" s="5">
        <f>sumif(RawPTData!$B:$B,$B4,RawPTData!D:D)/countif(RawPTData!$B:$B,$B4)</f>
        <v>42.35616438</v>
      </c>
      <c r="I4" s="5">
        <f>sumif(RawPTData!$B:$B,$B4,RawPTData!E:E)/countif(RawPTData!$B:$B,$B4)</f>
        <v>3373.935246</v>
      </c>
      <c r="J4" s="5">
        <f>sumif(RawPTData!$B:$B,$B4,RawPTData!F:F)/countif(RawPTData!$B:$B,$B4)</f>
        <v>0.7670689707</v>
      </c>
      <c r="K4">
        <f>COUNTIF(RawPTData!B:B,B4)/C4</f>
        <v>0.6397024209</v>
      </c>
      <c r="L4">
        <f t="shared" ref="L4:L18" si="3">K4/F4*100</f>
        <v>0.7269345693</v>
      </c>
      <c r="M4" s="9">
        <f t="shared" ref="M4:M18" si="4">K4/G4</f>
        <v>0.001817336423</v>
      </c>
      <c r="N4" s="10">
        <f t="shared" ref="N4:N18" si="5">M4*600</f>
        <v>1.090401854</v>
      </c>
      <c r="O4" s="10">
        <f>countifs(RawPTData!$B:$B,$B4,RawPTData!$D:$D,"&lt;32")/countif(RawPTData!$B:$B,$B4)*100</f>
        <v>56.16438356</v>
      </c>
      <c r="P4" s="10">
        <f>countifs(RawPTData!$B:$B,$B4,RawPTData!$D:$D,"&gt;28",RawPTData!$D:$D,"&lt;104")/countif(RawPTData!$B:$B,$B4)*100</f>
        <v>36.98630137</v>
      </c>
      <c r="Q4" s="10">
        <f>countifs(RawPTData!$B:$B,$B4,RawPTData!$D:$D,"&gt;100")/countif(RawPTData!$B:$B,$B4)*100</f>
        <v>6.849315068</v>
      </c>
    </row>
    <row r="5">
      <c r="A5" s="2" t="s">
        <v>8</v>
      </c>
      <c r="B5" s="3" t="str">
        <f t="shared" si="1"/>
        <v>CONT-01m_m67_002</v>
      </c>
      <c r="C5" s="2">
        <v>22.27556</v>
      </c>
      <c r="D5" s="2">
        <v>433.69992</v>
      </c>
      <c r="E5" s="2">
        <v>0.47196</v>
      </c>
      <c r="F5" s="2">
        <v>91.0</v>
      </c>
      <c r="G5" s="5">
        <f t="shared" si="2"/>
        <v>364</v>
      </c>
      <c r="H5" s="5">
        <f>sumif(RawPTData!$B:$B,$B5,RawPTData!D:D)/countif(RawPTData!$B:$B,$B5)</f>
        <v>43.17460317</v>
      </c>
      <c r="I5" s="5">
        <f>sumif(RawPTData!$B:$B,$B5,RawPTData!E:E)/countif(RawPTData!$B:$B,$B5)</f>
        <v>6153.190216</v>
      </c>
      <c r="J5" s="5">
        <f>sumif(RawPTData!$B:$B,$B5,RawPTData!F:F)/countif(RawPTData!$B:$B,$B5)</f>
        <v>0.7424790897</v>
      </c>
      <c r="K5">
        <f>COUNTIF(RawPTData!B:B,B5)/C5</f>
        <v>2.828211726</v>
      </c>
      <c r="L5">
        <f t="shared" si="3"/>
        <v>3.107924974</v>
      </c>
      <c r="M5" s="9">
        <f t="shared" si="4"/>
        <v>0.007769812435</v>
      </c>
      <c r="N5" s="10">
        <f t="shared" si="5"/>
        <v>4.661887461</v>
      </c>
      <c r="O5" s="10">
        <f>countifs(RawPTData!$B:$B,$B5,RawPTData!$D:$D,"&lt;32")/countif(RawPTData!$B:$B,$B5)*100</f>
        <v>50.79365079</v>
      </c>
      <c r="P5" s="10">
        <f>countifs(RawPTData!$B:$B,$B5,RawPTData!$D:$D,"&gt;28",RawPTData!$D:$D,"&lt;104")/countif(RawPTData!$B:$B,$B5)*100</f>
        <v>44.44444444</v>
      </c>
      <c r="Q5" s="10">
        <f>countifs(RawPTData!$B:$B,$B5,RawPTData!$D:$D,"&gt;100")/countif(RawPTData!$B:$B,$B5)*100</f>
        <v>4.761904762</v>
      </c>
    </row>
    <row r="6">
      <c r="A6" s="2" t="s">
        <v>10</v>
      </c>
      <c r="B6" s="3" t="str">
        <f t="shared" si="1"/>
        <v>CONT-01m_m67_003</v>
      </c>
      <c r="C6" s="2">
        <v>81.40444</v>
      </c>
      <c r="D6" s="2">
        <v>514.10111</v>
      </c>
      <c r="E6" s="2">
        <v>0.81535</v>
      </c>
      <c r="F6" s="2">
        <v>91.0</v>
      </c>
      <c r="G6" s="5">
        <f t="shared" si="2"/>
        <v>364</v>
      </c>
      <c r="H6" s="5">
        <f>sumif(RawPTData!$B:$B,$B6,RawPTData!D:D)/countif(RawPTData!$B:$B,$B6)</f>
        <v>54.95652174</v>
      </c>
      <c r="I6" s="5">
        <f>sumif(RawPTData!$B:$B,$B6,RawPTData!E:E)/countif(RawPTData!$B:$B,$B6)</f>
        <v>7557.446498</v>
      </c>
      <c r="J6" s="5">
        <f>sumif(RawPTData!$B:$B,$B6,RawPTData!F:F)/countif(RawPTData!$B:$B,$B6)</f>
        <v>0.835890636</v>
      </c>
      <c r="K6">
        <f>COUNTIF(RawPTData!B:B,B6)/C6</f>
        <v>0.5650797426</v>
      </c>
      <c r="L6">
        <f t="shared" si="3"/>
        <v>0.6209667501</v>
      </c>
      <c r="M6" s="9">
        <f t="shared" si="4"/>
        <v>0.001552416875</v>
      </c>
      <c r="N6" s="10">
        <f t="shared" si="5"/>
        <v>0.9314501251</v>
      </c>
      <c r="O6" s="10">
        <f>countifs(RawPTData!$B:$B,$B6,RawPTData!$D:$D,"&lt;32")/countif(RawPTData!$B:$B,$B6)*100</f>
        <v>32.60869565</v>
      </c>
      <c r="P6" s="10">
        <f>countifs(RawPTData!$B:$B,$B6,RawPTData!$D:$D,"&gt;28",RawPTData!$D:$D,"&lt;104")/countif(RawPTData!$B:$B,$B6)*100</f>
        <v>56.52173913</v>
      </c>
      <c r="Q6" s="10">
        <f>countifs(RawPTData!$B:$B,$B6,RawPTData!$D:$D,"&gt;100")/countif(RawPTData!$B:$B,$B6)*100</f>
        <v>10.86956522</v>
      </c>
    </row>
    <row r="7">
      <c r="A7" s="2" t="s">
        <v>12</v>
      </c>
      <c r="B7" s="3" t="str">
        <f t="shared" si="1"/>
        <v>CONT-02m_m67_001</v>
      </c>
      <c r="C7" s="2">
        <v>112.19556</v>
      </c>
      <c r="D7" s="2">
        <v>752.95801</v>
      </c>
      <c r="E7" s="2">
        <v>0.6534</v>
      </c>
      <c r="F7" s="2">
        <v>91.0</v>
      </c>
      <c r="G7" s="5">
        <f t="shared" si="2"/>
        <v>364</v>
      </c>
      <c r="H7" s="5">
        <f>sumif(RawPTData!$B:$B,$B7,RawPTData!D:D)/countif(RawPTData!$B:$B,$B7)</f>
        <v>41.75609756</v>
      </c>
      <c r="I7" s="5">
        <f>sumif(RawPTData!$B:$B,$B7,RawPTData!E:E)/countif(RawPTData!$B:$B,$B7)</f>
        <v>9847.003188</v>
      </c>
      <c r="J7" s="5">
        <f>sumif(RawPTData!$B:$B,$B7,RawPTData!F:F)/countif(RawPTData!$B:$B,$B7)</f>
        <v>0.5896148155</v>
      </c>
      <c r="K7">
        <f>COUNTIF(RawPTData!B:B,B7)/C7</f>
        <v>0.7308667117</v>
      </c>
      <c r="L7">
        <f t="shared" si="3"/>
        <v>0.8031502326</v>
      </c>
      <c r="M7" s="9">
        <f t="shared" si="4"/>
        <v>0.002007875581</v>
      </c>
      <c r="N7" s="10">
        <f t="shared" si="5"/>
        <v>1.204725349</v>
      </c>
      <c r="O7" s="10">
        <f>countifs(RawPTData!$B:$B,$B7,RawPTData!$D:$D,"&lt;32")/countif(RawPTData!$B:$B,$B7)*100</f>
        <v>53.65853659</v>
      </c>
      <c r="P7" s="10">
        <f>countifs(RawPTData!$B:$B,$B7,RawPTData!$D:$D,"&gt;28",RawPTData!$D:$D,"&lt;104")/countif(RawPTData!$B:$B,$B7)*100</f>
        <v>41.46341463</v>
      </c>
      <c r="Q7" s="10">
        <f>countifs(RawPTData!$B:$B,$B7,RawPTData!$D:$D,"&gt;100")/countif(RawPTData!$B:$B,$B7)*100</f>
        <v>4.87804878</v>
      </c>
    </row>
    <row r="8">
      <c r="A8" s="2" t="s">
        <v>14</v>
      </c>
      <c r="B8" s="3" t="str">
        <f t="shared" si="1"/>
        <v>CONT-02m_m67_002</v>
      </c>
      <c r="C8" s="2">
        <v>24.12444</v>
      </c>
      <c r="D8" s="2">
        <v>387.29403</v>
      </c>
      <c r="E8" s="2">
        <v>0.61728</v>
      </c>
      <c r="F8" s="2">
        <v>91.0</v>
      </c>
      <c r="G8" s="5">
        <f t="shared" si="2"/>
        <v>364</v>
      </c>
      <c r="H8" s="5">
        <f>sumif(RawPTData!$B:$B,$B8,RawPTData!D:D)/countif(RawPTData!$B:$B,$B8)</f>
        <v>60.42857143</v>
      </c>
      <c r="I8" s="5">
        <f>sumif(RawPTData!$B:$B,$B8,RawPTData!E:E)/countif(RawPTData!$B:$B,$B8)</f>
        <v>5277.34498</v>
      </c>
      <c r="J8" s="5">
        <f>sumif(RawPTData!$B:$B,$B8,RawPTData!F:F)/countif(RawPTData!$B:$B,$B8)</f>
        <v>0.7742247867</v>
      </c>
      <c r="K8">
        <f>COUNTIF(RawPTData!B:B,B8)/C8</f>
        <v>1.160648703</v>
      </c>
      <c r="L8">
        <f t="shared" si="3"/>
        <v>1.275438135</v>
      </c>
      <c r="M8" s="9">
        <f t="shared" si="4"/>
        <v>0.003188595338</v>
      </c>
      <c r="N8" s="10">
        <f t="shared" si="5"/>
        <v>1.913157203</v>
      </c>
      <c r="O8" s="10">
        <f>countifs(RawPTData!$B:$B,$B8,RawPTData!$D:$D,"&lt;32")/countif(RawPTData!$B:$B,$B8)*100</f>
        <v>35.71428571</v>
      </c>
      <c r="P8" s="10">
        <f>countifs(RawPTData!$B:$B,$B8,RawPTData!$D:$D,"&gt;28",RawPTData!$D:$D,"&lt;104")/countif(RawPTData!$B:$B,$B8)*100</f>
        <v>46.42857143</v>
      </c>
      <c r="Q8" s="10">
        <f>countifs(RawPTData!$B:$B,$B8,RawPTData!$D:$D,"&gt;100")/countif(RawPTData!$B:$B,$B8)*100</f>
        <v>17.85714286</v>
      </c>
    </row>
    <row r="9">
      <c r="A9" s="2" t="s">
        <v>16</v>
      </c>
      <c r="B9" s="3" t="str">
        <f t="shared" si="1"/>
        <v>CONT-02m_m67_003</v>
      </c>
      <c r="C9" s="2">
        <v>74.77333</v>
      </c>
      <c r="D9" s="2">
        <v>972.67047</v>
      </c>
      <c r="E9" s="2">
        <v>0.67539</v>
      </c>
      <c r="F9" s="2">
        <v>91.0</v>
      </c>
      <c r="G9" s="5">
        <f t="shared" si="2"/>
        <v>364</v>
      </c>
      <c r="H9" s="5">
        <f>sumif(RawPTData!$B:$B,$B9,RawPTData!D:D)/countif(RawPTData!$B:$B,$B9)</f>
        <v>45.71428571</v>
      </c>
      <c r="I9" s="5">
        <f>sumif(RawPTData!$B:$B,$B9,RawPTData!E:E)/countif(RawPTData!$B:$B,$B9)</f>
        <v>14696.72164</v>
      </c>
      <c r="J9" s="5">
        <f>sumif(RawPTData!$B:$B,$B9,RawPTData!F:F)/countif(RawPTData!$B:$B,$B9)</f>
        <v>0.7429083703</v>
      </c>
      <c r="K9">
        <f>COUNTIF(RawPTData!B:B,B9)/C9</f>
        <v>0.4680813333</v>
      </c>
      <c r="L9">
        <f t="shared" si="3"/>
        <v>0.5143750915</v>
      </c>
      <c r="M9" s="9">
        <f t="shared" si="4"/>
        <v>0.001285937729</v>
      </c>
      <c r="N9" s="10">
        <f t="shared" si="5"/>
        <v>0.7715626373</v>
      </c>
      <c r="O9" s="10">
        <f>countifs(RawPTData!$B:$B,$B9,RawPTData!$D:$D,"&lt;32")/countif(RawPTData!$B:$B,$B9)*100</f>
        <v>31.42857143</v>
      </c>
      <c r="P9" s="10">
        <f>countifs(RawPTData!$B:$B,$B9,RawPTData!$D:$D,"&gt;28",RawPTData!$D:$D,"&lt;104")/countif(RawPTData!$B:$B,$B9)*100</f>
        <v>65.71428571</v>
      </c>
      <c r="Q9" s="10">
        <f>countifs(RawPTData!$B:$B,$B9,RawPTData!$D:$D,"&gt;100")/countif(RawPTData!$B:$B,$B9)*100</f>
        <v>2.857142857</v>
      </c>
    </row>
    <row r="10">
      <c r="A10" s="2" t="s">
        <v>18</v>
      </c>
      <c r="B10" s="3" t="str">
        <f t="shared" si="1"/>
        <v>CONT-03m_m67_001</v>
      </c>
      <c r="C10" s="2">
        <v>117.01333</v>
      </c>
      <c r="D10" s="2">
        <v>483.30356</v>
      </c>
      <c r="E10" s="2">
        <v>0.61637</v>
      </c>
      <c r="F10" s="2">
        <v>91.0</v>
      </c>
      <c r="G10" s="5">
        <f t="shared" si="2"/>
        <v>364</v>
      </c>
      <c r="H10" s="5">
        <f>sumif(RawPTData!$B:$B,$B10,RawPTData!D:D)/countif(RawPTData!$B:$B,$B10)</f>
        <v>46.37288136</v>
      </c>
      <c r="I10" s="5">
        <f>sumif(RawPTData!$B:$B,$B10,RawPTData!E:E)/countif(RawPTData!$B:$B,$B10)</f>
        <v>6245.799268</v>
      </c>
      <c r="J10" s="5">
        <f>sumif(RawPTData!$B:$B,$B10,RawPTData!F:F)/countif(RawPTData!$B:$B,$B10)</f>
        <v>0.6956936994</v>
      </c>
      <c r="K10">
        <f>COUNTIF(RawPTData!B:B,B10)/C10</f>
        <v>0.5042160581</v>
      </c>
      <c r="L10">
        <f t="shared" si="3"/>
        <v>0.5540835804</v>
      </c>
      <c r="M10" s="9">
        <f t="shared" si="4"/>
        <v>0.001385208951</v>
      </c>
      <c r="N10" s="10">
        <f t="shared" si="5"/>
        <v>0.8311253705</v>
      </c>
      <c r="O10" s="10">
        <f>countifs(RawPTData!$B:$B,$B10,RawPTData!$D:$D,"&lt;32")/countif(RawPTData!$B:$B,$B10)*100</f>
        <v>52.54237288</v>
      </c>
      <c r="P10" s="10">
        <f>countifs(RawPTData!$B:$B,$B10,RawPTData!$D:$D,"&gt;28",RawPTData!$D:$D,"&lt;104")/countif(RawPTData!$B:$B,$B10)*100</f>
        <v>40.6779661</v>
      </c>
      <c r="Q10" s="10">
        <f>countifs(RawPTData!$B:$B,$B10,RawPTData!$D:$D,"&gt;100")/countif(RawPTData!$B:$B,$B10)*100</f>
        <v>6.779661017</v>
      </c>
    </row>
    <row r="11">
      <c r="A11" s="2" t="s">
        <v>20</v>
      </c>
      <c r="B11" s="3" t="str">
        <f t="shared" si="1"/>
        <v>CONT-03m_m67_002</v>
      </c>
      <c r="C11" s="2">
        <v>42.75556</v>
      </c>
      <c r="D11" s="2">
        <v>130.3106</v>
      </c>
      <c r="E11" s="2">
        <v>0.65181</v>
      </c>
      <c r="F11" s="2">
        <v>91.0</v>
      </c>
      <c r="G11" s="5">
        <f t="shared" si="2"/>
        <v>364</v>
      </c>
      <c r="H11" s="5">
        <f>sumif(RawPTData!$B:$B,$B11,RawPTData!D:D)/countif(RawPTData!$B:$B,$B11)</f>
        <v>27.41176471</v>
      </c>
      <c r="I11" s="5">
        <f>sumif(RawPTData!$B:$B,$B11,RawPTData!E:E)/countif(RawPTData!$B:$B,$B11)</f>
        <v>1659.189808</v>
      </c>
      <c r="J11" s="5">
        <f>sumif(RawPTData!$B:$B,$B11,RawPTData!F:F)/countif(RawPTData!$B:$B,$B11)</f>
        <v>0.7289894808</v>
      </c>
      <c r="K11">
        <f>COUNTIF(RawPTData!B:B,B11)/C11</f>
        <v>0.7952182126</v>
      </c>
      <c r="L11">
        <f t="shared" si="3"/>
        <v>0.8738661676</v>
      </c>
      <c r="M11" s="9">
        <f t="shared" si="4"/>
        <v>0.002184665419</v>
      </c>
      <c r="N11" s="10">
        <f t="shared" si="5"/>
        <v>1.310799251</v>
      </c>
      <c r="O11" s="10">
        <f>countifs(RawPTData!$B:$B,$B11,RawPTData!$D:$D,"&lt;32")/countif(RawPTData!$B:$B,$B11)*100</f>
        <v>67.64705882</v>
      </c>
      <c r="P11" s="10">
        <f>countifs(RawPTData!$B:$B,$B11,RawPTData!$D:$D,"&gt;28",RawPTData!$D:$D,"&lt;104")/countif(RawPTData!$B:$B,$B11)*100</f>
        <v>32.35294118</v>
      </c>
      <c r="Q11" s="10">
        <f>countifs(RawPTData!$B:$B,$B11,RawPTData!$D:$D,"&gt;100")/countif(RawPTData!$B:$B,$B11)*100</f>
        <v>0</v>
      </c>
    </row>
    <row r="12">
      <c r="A12" s="2" t="s">
        <v>22</v>
      </c>
      <c r="B12" s="3" t="str">
        <f t="shared" si="1"/>
        <v>CONT-03m_m67_003</v>
      </c>
      <c r="C12" s="2">
        <v>104.10667</v>
      </c>
      <c r="D12" s="2">
        <v>352.49044</v>
      </c>
      <c r="E12" s="2">
        <v>0.6821</v>
      </c>
      <c r="F12" s="2">
        <v>91.0</v>
      </c>
      <c r="G12" s="5">
        <f t="shared" si="2"/>
        <v>364</v>
      </c>
      <c r="H12" s="5">
        <f>sumif(RawPTData!$B:$B,$B12,RawPTData!D:D)/countif(RawPTData!$B:$B,$B12)</f>
        <v>49.05747126</v>
      </c>
      <c r="I12" s="5">
        <f>sumif(RawPTData!$B:$B,$B12,RawPTData!E:E)/countif(RawPTData!$B:$B,$B12)</f>
        <v>4627.25883</v>
      </c>
      <c r="J12" s="5">
        <f>sumif(RawPTData!$B:$B,$B12,RawPTData!F:F)/countif(RawPTData!$B:$B,$B12)</f>
        <v>0.763459776</v>
      </c>
      <c r="K12">
        <f>COUNTIF(RawPTData!B:B,B12)/C12</f>
        <v>0.8356813257</v>
      </c>
      <c r="L12">
        <f t="shared" si="3"/>
        <v>0.9183311271</v>
      </c>
      <c r="M12" s="9">
        <f t="shared" si="4"/>
        <v>0.002295827818</v>
      </c>
      <c r="N12" s="10">
        <f t="shared" si="5"/>
        <v>1.377496691</v>
      </c>
      <c r="O12" s="10">
        <f>countifs(RawPTData!$B:$B,$B12,RawPTData!$D:$D,"&lt;32")/countif(RawPTData!$B:$B,$B12)*100</f>
        <v>45.97701149</v>
      </c>
      <c r="P12" s="10">
        <f>countifs(RawPTData!$B:$B,$B12,RawPTData!$D:$D,"&gt;28",RawPTData!$D:$D,"&lt;104")/countif(RawPTData!$B:$B,$B12)*100</f>
        <v>47.12643678</v>
      </c>
      <c r="Q12" s="10">
        <f>countifs(RawPTData!$B:$B,$B12,RawPTData!$D:$D,"&gt;100")/countif(RawPTData!$B:$B,$B12)*100</f>
        <v>6.896551724</v>
      </c>
    </row>
    <row r="13">
      <c r="A13" s="2" t="s">
        <v>24</v>
      </c>
      <c r="B13" s="3" t="str">
        <f t="shared" si="1"/>
        <v>CONT-04m_m67_001</v>
      </c>
      <c r="C13" s="2">
        <v>24.58667</v>
      </c>
      <c r="D13" s="2">
        <v>426.80622</v>
      </c>
      <c r="E13" s="2">
        <v>0.68233</v>
      </c>
      <c r="F13" s="2">
        <v>91.0</v>
      </c>
      <c r="G13" s="5">
        <f t="shared" si="2"/>
        <v>364</v>
      </c>
      <c r="H13" s="5">
        <f>sumif(RawPTData!$B:$B,$B13,RawPTData!D:D)/countif(RawPTData!$B:$B,$B13)</f>
        <v>36.57142857</v>
      </c>
      <c r="I13" s="5">
        <f>sumif(RawPTData!$B:$B,$B13,RawPTData!E:E)/countif(RawPTData!$B:$B,$B13)</f>
        <v>5485.854983</v>
      </c>
      <c r="J13" s="5">
        <f>sumif(RawPTData!$B:$B,$B13,RawPTData!F:F)/countif(RawPTData!$B:$B,$B13)</f>
        <v>0.6826076989</v>
      </c>
      <c r="K13">
        <f>COUNTIF(RawPTData!B:B,B13)/C13</f>
        <v>0.8541213593</v>
      </c>
      <c r="L13">
        <f t="shared" si="3"/>
        <v>0.9385949003</v>
      </c>
      <c r="M13" s="9">
        <f t="shared" si="4"/>
        <v>0.002346487251</v>
      </c>
      <c r="N13" s="10">
        <f t="shared" si="5"/>
        <v>1.40789235</v>
      </c>
      <c r="O13" s="10">
        <f>countifs(RawPTData!$B:$B,$B13,RawPTData!$D:$D,"&lt;32")/countif(RawPTData!$B:$B,$B13)*100</f>
        <v>57.14285714</v>
      </c>
      <c r="P13" s="10">
        <f>countifs(RawPTData!$B:$B,$B13,RawPTData!$D:$D,"&gt;28",RawPTData!$D:$D,"&lt;104")/countif(RawPTData!$B:$B,$B13)*100</f>
        <v>38.0952381</v>
      </c>
      <c r="Q13" s="10">
        <f>countifs(RawPTData!$B:$B,$B13,RawPTData!$D:$D,"&gt;100")/countif(RawPTData!$B:$B,$B13)*100</f>
        <v>4.761904762</v>
      </c>
    </row>
    <row r="14">
      <c r="A14" s="2" t="s">
        <v>26</v>
      </c>
      <c r="B14" s="3" t="str">
        <f t="shared" si="1"/>
        <v>CONT-04m_m67_002</v>
      </c>
      <c r="C14" s="2">
        <v>63.98222</v>
      </c>
      <c r="D14" s="2">
        <v>705.82884</v>
      </c>
      <c r="E14" s="2">
        <v>0.62231</v>
      </c>
      <c r="F14" s="2">
        <v>91.0</v>
      </c>
      <c r="G14" s="5">
        <f t="shared" si="2"/>
        <v>364</v>
      </c>
      <c r="H14" s="5">
        <f>sumif(RawPTData!$B:$B,$B14,RawPTData!D:D)/countif(RawPTData!$B:$B,$B14)</f>
        <v>40.17021277</v>
      </c>
      <c r="I14" s="5">
        <f>sumif(RawPTData!$B:$B,$B14,RawPTData!E:E)/countif(RawPTData!$B:$B,$B14)</f>
        <v>8425.557895</v>
      </c>
      <c r="J14" s="5">
        <f>sumif(RawPTData!$B:$B,$B14,RawPTData!F:F)/countif(RawPTData!$B:$B,$B14)</f>
        <v>0.6388960448</v>
      </c>
      <c r="K14">
        <f>COUNTIF(RawPTData!B:B,B14)/C14</f>
        <v>0.7345790752</v>
      </c>
      <c r="L14">
        <f t="shared" si="3"/>
        <v>0.807229753</v>
      </c>
      <c r="M14" s="9">
        <f t="shared" si="4"/>
        <v>0.002018074383</v>
      </c>
      <c r="N14" s="10">
        <f t="shared" si="5"/>
        <v>1.21084463</v>
      </c>
      <c r="O14" s="10">
        <f>countifs(RawPTData!$B:$B,$B14,RawPTData!$D:$D,"&lt;32")/countif(RawPTData!$B:$B,$B14)*100</f>
        <v>51.06382979</v>
      </c>
      <c r="P14" s="10">
        <f>countifs(RawPTData!$B:$B,$B14,RawPTData!$D:$D,"&gt;28",RawPTData!$D:$D,"&lt;104")/countif(RawPTData!$B:$B,$B14)*100</f>
        <v>44.68085106</v>
      </c>
      <c r="Q14" s="10">
        <f>countifs(RawPTData!$B:$B,$B14,RawPTData!$D:$D,"&gt;100")/countif(RawPTData!$B:$B,$B14)*100</f>
        <v>4.255319149</v>
      </c>
    </row>
    <row r="15">
      <c r="A15" s="2" t="s">
        <v>28</v>
      </c>
      <c r="B15" s="3" t="str">
        <f t="shared" si="1"/>
        <v>CONT-05m_m67_001</v>
      </c>
      <c r="C15" s="2">
        <v>97.65333</v>
      </c>
      <c r="D15" s="2">
        <v>616.82123</v>
      </c>
      <c r="E15" s="2">
        <v>0.67082</v>
      </c>
      <c r="F15" s="2">
        <v>91.0</v>
      </c>
      <c r="G15" s="5">
        <f t="shared" si="2"/>
        <v>364</v>
      </c>
      <c r="H15" s="5">
        <f>sumif(RawPTData!$B:$B,$B15,RawPTData!D:D)/countif(RawPTData!$B:$B,$B15)</f>
        <v>41.91044776</v>
      </c>
      <c r="I15" s="5">
        <f>sumif(RawPTData!$B:$B,$B15,RawPTData!E:E)/countif(RawPTData!$B:$B,$B15)</f>
        <v>6781.25385</v>
      </c>
      <c r="J15" s="5">
        <f>sumif(RawPTData!$B:$B,$B15,RawPTData!F:F)/countif(RawPTData!$B:$B,$B15)</f>
        <v>0.6508222252</v>
      </c>
      <c r="K15">
        <f>COUNTIF(RawPTData!B:B,B15)/C15</f>
        <v>0.686100515</v>
      </c>
      <c r="L15">
        <f t="shared" si="3"/>
        <v>0.7539566098</v>
      </c>
      <c r="M15" s="9">
        <f t="shared" si="4"/>
        <v>0.001884891525</v>
      </c>
      <c r="N15" s="10">
        <f t="shared" si="5"/>
        <v>1.130934915</v>
      </c>
      <c r="O15" s="10">
        <f>countifs(RawPTData!$B:$B,$B15,RawPTData!$D:$D,"&lt;32")/countif(RawPTData!$B:$B,$B15)*100</f>
        <v>53.73134328</v>
      </c>
      <c r="P15" s="10">
        <f>countifs(RawPTData!$B:$B,$B15,RawPTData!$D:$D,"&gt;28",RawPTData!$D:$D,"&lt;104")/countif(RawPTData!$B:$B,$B15)*100</f>
        <v>40.29850746</v>
      </c>
      <c r="Q15" s="10">
        <f>countifs(RawPTData!$B:$B,$B15,RawPTData!$D:$D,"&gt;100")/countif(RawPTData!$B:$B,$B15)*100</f>
        <v>5.970149254</v>
      </c>
    </row>
    <row r="16">
      <c r="A16" s="2" t="s">
        <v>30</v>
      </c>
      <c r="B16" s="3" t="str">
        <f t="shared" si="1"/>
        <v>CONT-05m_m67_002</v>
      </c>
      <c r="C16" s="2">
        <v>33.40444</v>
      </c>
      <c r="D16" s="2">
        <v>499.08409</v>
      </c>
      <c r="E16" s="2">
        <v>0.53453</v>
      </c>
      <c r="F16" s="2">
        <v>91.0</v>
      </c>
      <c r="G16" s="5">
        <f t="shared" si="2"/>
        <v>364</v>
      </c>
      <c r="H16" s="5">
        <f>sumif(RawPTData!$B:$B,$B16,RawPTData!D:D)/countif(RawPTData!$B:$B,$B16)</f>
        <v>42</v>
      </c>
      <c r="I16" s="5">
        <f>sumif(RawPTData!$B:$B,$B16,RawPTData!E:E)/countif(RawPTData!$B:$B,$B16)</f>
        <v>7157.342178</v>
      </c>
      <c r="J16" s="5">
        <f>sumif(RawPTData!$B:$B,$B16,RawPTData!F:F)/countif(RawPTData!$B:$B,$B16)</f>
        <v>0.6999513253</v>
      </c>
      <c r="K16">
        <f>COUNTIF(RawPTData!B:B,B16)/C16</f>
        <v>0.8980842068</v>
      </c>
      <c r="L16">
        <f t="shared" si="3"/>
        <v>0.9869057217</v>
      </c>
      <c r="M16" s="9">
        <f t="shared" si="4"/>
        <v>0.002467264304</v>
      </c>
      <c r="N16" s="10">
        <f t="shared" si="5"/>
        <v>1.480358583</v>
      </c>
      <c r="O16" s="10">
        <f>countifs(RawPTData!$B:$B,$B16,RawPTData!$D:$D,"&lt;32")/countif(RawPTData!$B:$B,$B16)*100</f>
        <v>36.66666667</v>
      </c>
      <c r="P16" s="10">
        <f>countifs(RawPTData!$B:$B,$B16,RawPTData!$D:$D,"&gt;28",RawPTData!$D:$D,"&lt;104")/countif(RawPTData!$B:$B,$B16)*100</f>
        <v>60</v>
      </c>
      <c r="Q16" s="10">
        <f>countifs(RawPTData!$B:$B,$B16,RawPTData!$D:$D,"&gt;100")/countif(RawPTData!$B:$B,$B16)*100</f>
        <v>3.333333333</v>
      </c>
    </row>
    <row r="17">
      <c r="A17" s="2" t="s">
        <v>32</v>
      </c>
      <c r="B17" s="3" t="str">
        <f t="shared" si="1"/>
        <v>CONT-06m_m67_002</v>
      </c>
      <c r="C17" s="2">
        <v>25.29778</v>
      </c>
      <c r="D17" s="2">
        <v>645.2818</v>
      </c>
      <c r="E17" s="2">
        <v>0.02299</v>
      </c>
      <c r="F17" s="2">
        <v>87.0</v>
      </c>
      <c r="G17" s="5">
        <f t="shared" si="2"/>
        <v>348</v>
      </c>
      <c r="H17" s="5">
        <f>sumif(RawPTData!$B:$B,$B17,RawPTData!D:D)/countif(RawPTData!$B:$B,$B17)</f>
        <v>64.38095238</v>
      </c>
      <c r="I17" s="5">
        <f>sumif(RawPTData!$B:$B,$B17,RawPTData!E:E)/countif(RawPTData!$B:$B,$B17)</f>
        <v>8219.723363</v>
      </c>
      <c r="J17" s="5">
        <f>sumif(RawPTData!$B:$B,$B17,RawPTData!F:F)/countif(RawPTData!$B:$B,$B17)</f>
        <v>0.8419744849</v>
      </c>
      <c r="K17">
        <f>COUNTIF(RawPTData!B:B,B17)/C17</f>
        <v>0.8301123656</v>
      </c>
      <c r="L17">
        <f t="shared" si="3"/>
        <v>0.9541521444</v>
      </c>
      <c r="M17" s="9">
        <f t="shared" si="4"/>
        <v>0.002385380361</v>
      </c>
      <c r="N17" s="10">
        <f t="shared" si="5"/>
        <v>1.431228217</v>
      </c>
      <c r="O17" s="10">
        <f>countifs(RawPTData!$B:$B,$B17,RawPTData!$D:$D,"&lt;32")/countif(RawPTData!$B:$B,$B17)*100</f>
        <v>33.33333333</v>
      </c>
      <c r="P17" s="10">
        <f>countifs(RawPTData!$B:$B,$B17,RawPTData!$D:$D,"&gt;28",RawPTData!$D:$D,"&lt;104")/countif(RawPTData!$B:$B,$B17)*100</f>
        <v>52.38095238</v>
      </c>
      <c r="Q17" s="10">
        <f>countifs(RawPTData!$B:$B,$B17,RawPTData!$D:$D,"&gt;100")/countif(RawPTData!$B:$B,$B17)*100</f>
        <v>14.28571429</v>
      </c>
    </row>
    <row r="18">
      <c r="A18" s="2" t="s">
        <v>34</v>
      </c>
      <c r="B18" s="3" t="str">
        <f t="shared" si="1"/>
        <v>CONT-06m_m67_003</v>
      </c>
      <c r="C18" s="2">
        <v>19.28889</v>
      </c>
      <c r="D18" s="2">
        <v>660.53272</v>
      </c>
      <c r="E18" s="2">
        <v>0.64723</v>
      </c>
      <c r="F18" s="2">
        <v>86.0</v>
      </c>
      <c r="G18" s="5">
        <f t="shared" si="2"/>
        <v>344</v>
      </c>
      <c r="H18" s="5">
        <f>sumif(RawPTData!$B:$B,$B18,RawPTData!D:D)/countif(RawPTData!$B:$B,$B18)</f>
        <v>58.25</v>
      </c>
      <c r="I18" s="5">
        <f>sumif(RawPTData!$B:$B,$B18,RawPTData!E:E)/countif(RawPTData!$B:$B,$B18)</f>
        <v>8909.271524</v>
      </c>
      <c r="J18" s="5">
        <f>sumif(RawPTData!$B:$B,$B18,RawPTData!F:F)/countif(RawPTData!$B:$B,$B18)</f>
        <v>0.6232302923</v>
      </c>
      <c r="K18">
        <f>COUNTIF(RawPTData!B:B,B18)/C18</f>
        <v>0.8294930398</v>
      </c>
      <c r="L18">
        <f t="shared" si="3"/>
        <v>0.9645267904</v>
      </c>
      <c r="M18" s="9">
        <f t="shared" si="4"/>
        <v>0.002411316976</v>
      </c>
      <c r="N18" s="10">
        <f t="shared" si="5"/>
        <v>1.446790186</v>
      </c>
      <c r="O18" s="10">
        <f>countifs(RawPTData!$B:$B,$B18,RawPTData!$D:$D,"&lt;32")/countif(RawPTData!$B:$B,$B18)*100</f>
        <v>37.5</v>
      </c>
      <c r="P18" s="10">
        <f>countifs(RawPTData!$B:$B,$B18,RawPTData!$D:$D,"&gt;28",RawPTData!$D:$D,"&lt;104")/countif(RawPTData!$B:$B,$B18)*100</f>
        <v>50</v>
      </c>
      <c r="Q18" s="10">
        <f>countifs(RawPTData!$B:$B,$B18,RawPTData!$D:$D,"&gt;100")/countif(RawPTData!$B:$B,$B18)*100</f>
        <v>12.5</v>
      </c>
    </row>
    <row r="19">
      <c r="A19" s="2"/>
      <c r="B19" s="3"/>
      <c r="C19" s="2"/>
      <c r="D19" s="2"/>
      <c r="E19" s="2"/>
      <c r="F19" s="2"/>
      <c r="G19" s="5"/>
      <c r="H19" s="5"/>
      <c r="I19" s="5"/>
      <c r="J19" s="5"/>
      <c r="M19" s="9"/>
      <c r="N19" s="10"/>
      <c r="O19" s="10"/>
      <c r="P19" s="10"/>
      <c r="Q19" s="10"/>
    </row>
    <row r="20">
      <c r="A20" s="2" t="s">
        <v>7</v>
      </c>
      <c r="B20" s="3" t="str">
        <f t="shared" ref="B20:B33" si="6">LEFT(A20,16)</f>
        <v>WASp-01m_m67_001</v>
      </c>
      <c r="C20" s="2">
        <v>8.21333</v>
      </c>
      <c r="D20" s="2">
        <v>825.7684</v>
      </c>
      <c r="E20" s="2">
        <v>0.55762</v>
      </c>
      <c r="F20" s="2">
        <v>91.0</v>
      </c>
      <c r="G20" s="5">
        <f t="shared" ref="G20:G33" si="7">F20*4</f>
        <v>364</v>
      </c>
      <c r="H20" s="5">
        <f>sumif(RawPTData!$B:$B,$B20,RawPTData!D:D)/countif(RawPTData!$B:$B,$B20)</f>
        <v>22.66666667</v>
      </c>
      <c r="I20" s="5">
        <f>sumif(RawPTData!$B:$B,$B20,RawPTData!E:E)/countif(RawPTData!$B:$B,$B20)</f>
        <v>7868.306244</v>
      </c>
      <c r="J20" s="5">
        <f>sumif(RawPTData!$B:$B,$B20,RawPTData!F:F)/countif(RawPTData!$B:$B,$B20)</f>
        <v>0.4385598199</v>
      </c>
      <c r="K20">
        <f>COUNTIF(RawPTData!B:B,B20)/C20</f>
        <v>0.3652598885</v>
      </c>
      <c r="L20">
        <f t="shared" ref="L20:L33" si="8">K20/F20*100</f>
        <v>0.4013844929</v>
      </c>
      <c r="M20" s="9">
        <f t="shared" ref="M20:M33" si="9">K20/G20</f>
        <v>0.001003461232</v>
      </c>
      <c r="N20" s="10">
        <f t="shared" ref="N20:N33" si="10">M20*600</f>
        <v>0.6020767393</v>
      </c>
      <c r="O20" s="10">
        <f>countifs(RawPTData!$B:$B,$B20,RawPTData!$D:$D,"&lt;32")/countif(RawPTData!$B:$B,$B20)*100</f>
        <v>66.66666667</v>
      </c>
      <c r="P20" s="10">
        <f>countifs(RawPTData!$B:$B,$B20,RawPTData!$D:$D,"&gt;28",RawPTData!$D:$D,"&lt;104")/countif(RawPTData!$B:$B,$B20)*100</f>
        <v>33.33333333</v>
      </c>
      <c r="Q20" s="10">
        <f>countifs(RawPTData!$B:$B,$B20,RawPTData!$D:$D,"&gt;100")/countif(RawPTData!$B:$B,$B20)*100</f>
        <v>0</v>
      </c>
    </row>
    <row r="21">
      <c r="A21" s="2" t="s">
        <v>9</v>
      </c>
      <c r="B21" s="3" t="str">
        <f t="shared" si="6"/>
        <v>WASp-01m_m67_002</v>
      </c>
      <c r="C21" s="2">
        <v>13.86667</v>
      </c>
      <c r="D21" s="2">
        <v>757.92821</v>
      </c>
      <c r="E21" s="2">
        <v>0.54171</v>
      </c>
      <c r="F21" s="2">
        <v>91.0</v>
      </c>
      <c r="G21" s="5">
        <f t="shared" si="7"/>
        <v>364</v>
      </c>
      <c r="H21" s="5">
        <f>sumif(RawPTData!$B:$B,$B21,RawPTData!D:D)/countif(RawPTData!$B:$B,$B21)</f>
        <v>138.6666667</v>
      </c>
      <c r="I21" s="5">
        <f>sumif(RawPTData!$B:$B,$B21,RawPTData!E:E)/countif(RawPTData!$B:$B,$B21)</f>
        <v>8070.038532</v>
      </c>
      <c r="J21" s="5">
        <f>sumif(RawPTData!$B:$B,$B21,RawPTData!F:F)/countif(RawPTData!$B:$B,$B21)</f>
        <v>0.6938994514</v>
      </c>
      <c r="K21">
        <f>COUNTIF(RawPTData!B:B,B21)/C21</f>
        <v>0.2163461018</v>
      </c>
      <c r="L21">
        <f t="shared" si="8"/>
        <v>0.2377429691</v>
      </c>
      <c r="M21" s="9">
        <f t="shared" si="9"/>
        <v>0.0005943574226</v>
      </c>
      <c r="N21" s="10">
        <f t="shared" si="10"/>
        <v>0.3566144536</v>
      </c>
      <c r="O21" s="10">
        <f>countifs(RawPTData!$B:$B,$B21,RawPTData!$D:$D,"&lt;32")/countif(RawPTData!$B:$B,$B21)*100</f>
        <v>33.33333333</v>
      </c>
      <c r="P21" s="10">
        <f>countifs(RawPTData!$B:$B,$B21,RawPTData!$D:$D,"&gt;28",RawPTData!$D:$D,"&lt;104")/countif(RawPTData!$B:$B,$B21)*100</f>
        <v>33.33333333</v>
      </c>
      <c r="Q21" s="10">
        <f>countifs(RawPTData!$B:$B,$B21,RawPTData!$D:$D,"&gt;100")/countif(RawPTData!$B:$B,$B21)*100</f>
        <v>33.33333333</v>
      </c>
    </row>
    <row r="22">
      <c r="A22" s="2" t="s">
        <v>11</v>
      </c>
      <c r="B22" s="3" t="str">
        <f t="shared" si="6"/>
        <v>WASp-01m_m67_003</v>
      </c>
      <c r="C22" s="2">
        <v>20.64</v>
      </c>
      <c r="D22" s="2">
        <v>768.58312</v>
      </c>
      <c r="E22" s="2">
        <v>0.49209</v>
      </c>
      <c r="F22" s="2">
        <v>91.0</v>
      </c>
      <c r="G22" s="5">
        <f t="shared" si="7"/>
        <v>364</v>
      </c>
      <c r="H22" s="5">
        <f>sumif(RawPTData!$B:$B,$B22,RawPTData!D:D)/countif(RawPTData!$B:$B,$B22)</f>
        <v>46.15384615</v>
      </c>
      <c r="I22" s="5">
        <f>sumif(RawPTData!$B:$B,$B22,RawPTData!E:E)/countif(RawPTData!$B:$B,$B22)</f>
        <v>10035.50199</v>
      </c>
      <c r="J22" s="5">
        <f>sumif(RawPTData!$B:$B,$B22,RawPTData!F:F)/countif(RawPTData!$B:$B,$B22)</f>
        <v>0.5874565703</v>
      </c>
      <c r="K22">
        <f>COUNTIF(RawPTData!B:B,B22)/C22</f>
        <v>0.6298449612</v>
      </c>
      <c r="L22">
        <f t="shared" si="8"/>
        <v>0.69213732</v>
      </c>
      <c r="M22" s="9">
        <f t="shared" si="9"/>
        <v>0.0017303433</v>
      </c>
      <c r="N22" s="10">
        <f t="shared" si="10"/>
        <v>1.03820598</v>
      </c>
      <c r="O22" s="10">
        <f>countifs(RawPTData!$B:$B,$B22,RawPTData!$D:$D,"&lt;32")/countif(RawPTData!$B:$B,$B22)*100</f>
        <v>38.46153846</v>
      </c>
      <c r="P22" s="10">
        <f>countifs(RawPTData!$B:$B,$B22,RawPTData!$D:$D,"&gt;28",RawPTData!$D:$D,"&lt;104")/countif(RawPTData!$B:$B,$B22)*100</f>
        <v>53.84615385</v>
      </c>
      <c r="Q22" s="10">
        <f>countifs(RawPTData!$B:$B,$B22,RawPTData!$D:$D,"&gt;100")/countif(RawPTData!$B:$B,$B22)*100</f>
        <v>7.692307692</v>
      </c>
    </row>
    <row r="23">
      <c r="A23" s="2" t="s">
        <v>13</v>
      </c>
      <c r="B23" s="3" t="str">
        <f t="shared" si="6"/>
        <v>WASp-02m_m67_001</v>
      </c>
      <c r="C23" s="2">
        <v>57.08444</v>
      </c>
      <c r="D23" s="2">
        <v>878.76487</v>
      </c>
      <c r="E23" s="2">
        <v>0.5909</v>
      </c>
      <c r="F23" s="2">
        <v>91.0</v>
      </c>
      <c r="G23" s="5">
        <f t="shared" si="7"/>
        <v>364</v>
      </c>
      <c r="H23" s="5">
        <f>sumif(RawPTData!$B:$B,$B23,RawPTData!D:D)/countif(RawPTData!$B:$B,$B23)</f>
        <v>40.66666667</v>
      </c>
      <c r="I23" s="5">
        <f>sumif(RawPTData!$B:$B,$B23,RawPTData!E:E)/countif(RawPTData!$B:$B,$B23)</f>
        <v>12405.70868</v>
      </c>
      <c r="J23" s="5">
        <f>sumif(RawPTData!$B:$B,$B23,RawPTData!F:F)/countif(RawPTData!$B:$B,$B23)</f>
        <v>0.4498304929</v>
      </c>
      <c r="K23">
        <f>COUNTIF(RawPTData!B:B,B23)/C23</f>
        <v>0.315322354</v>
      </c>
      <c r="L23">
        <f t="shared" si="8"/>
        <v>0.3465080814</v>
      </c>
      <c r="M23" s="9">
        <f t="shared" si="9"/>
        <v>0.0008662702034</v>
      </c>
      <c r="N23" s="10">
        <f t="shared" si="10"/>
        <v>0.519762122</v>
      </c>
      <c r="O23" s="10">
        <f>countifs(RawPTData!$B:$B,$B23,RawPTData!$D:$D,"&lt;32")/countif(RawPTData!$B:$B,$B23)*100</f>
        <v>61.11111111</v>
      </c>
      <c r="P23" s="10">
        <f>countifs(RawPTData!$B:$B,$B23,RawPTData!$D:$D,"&gt;28",RawPTData!$D:$D,"&lt;104")/countif(RawPTData!$B:$B,$B23)*100</f>
        <v>33.33333333</v>
      </c>
      <c r="Q23" s="10">
        <f>countifs(RawPTData!$B:$B,$B23,RawPTData!$D:$D,"&gt;100")/countif(RawPTData!$B:$B,$B23)*100</f>
        <v>5.555555556</v>
      </c>
    </row>
    <row r="24">
      <c r="A24" s="2" t="s">
        <v>15</v>
      </c>
      <c r="B24" s="3" t="str">
        <f t="shared" si="6"/>
        <v>WASp-02m_m67_002</v>
      </c>
      <c r="C24" s="2">
        <v>22.77333</v>
      </c>
      <c r="D24" s="2">
        <v>1054.14286</v>
      </c>
      <c r="E24" s="2">
        <v>0.02476</v>
      </c>
      <c r="F24" s="2">
        <v>91.0</v>
      </c>
      <c r="G24" s="5">
        <f t="shared" si="7"/>
        <v>364</v>
      </c>
      <c r="H24" s="5">
        <f>sumif(RawPTData!$B:$B,$B24,RawPTData!D:D)/countif(RawPTData!$B:$B,$B24)</f>
        <v>34.18181818</v>
      </c>
      <c r="I24" s="5">
        <f>sumif(RawPTData!$B:$B,$B24,RawPTData!E:E)/countif(RawPTData!$B:$B,$B24)</f>
        <v>12984.44248</v>
      </c>
      <c r="J24" s="5">
        <f>sumif(RawPTData!$B:$B,$B24,RawPTData!F:F)/countif(RawPTData!$B:$B,$B24)</f>
        <v>0.4834445532</v>
      </c>
      <c r="K24">
        <f>COUNTIF(RawPTData!B:B,B24)/C24</f>
        <v>0.483021148</v>
      </c>
      <c r="L24">
        <f t="shared" si="8"/>
        <v>0.5307924703</v>
      </c>
      <c r="M24" s="9">
        <f t="shared" si="9"/>
        <v>0.001326981176</v>
      </c>
      <c r="N24" s="10">
        <f t="shared" si="10"/>
        <v>0.7961887055</v>
      </c>
      <c r="O24" s="10">
        <f>countifs(RawPTData!$B:$B,$B24,RawPTData!$D:$D,"&lt;32")/countif(RawPTData!$B:$B,$B24)*100</f>
        <v>63.63636364</v>
      </c>
      <c r="P24" s="10">
        <f>countifs(RawPTData!$B:$B,$B24,RawPTData!$D:$D,"&gt;28",RawPTData!$D:$D,"&lt;104")/countif(RawPTData!$B:$B,$B24)*100</f>
        <v>36.36363636</v>
      </c>
      <c r="Q24" s="10">
        <f>countifs(RawPTData!$B:$B,$B24,RawPTData!$D:$D,"&gt;100")/countif(RawPTData!$B:$B,$B24)*100</f>
        <v>0</v>
      </c>
    </row>
    <row r="25">
      <c r="A25" s="2" t="s">
        <v>17</v>
      </c>
      <c r="B25" s="3" t="str">
        <f t="shared" si="6"/>
        <v>WASp-02m_m67_003</v>
      </c>
      <c r="C25" s="2">
        <v>26.45333</v>
      </c>
      <c r="D25" s="2">
        <v>1511.97312</v>
      </c>
      <c r="E25" s="2">
        <v>0.42418</v>
      </c>
      <c r="F25" s="2">
        <v>79.0</v>
      </c>
      <c r="G25" s="5">
        <f t="shared" si="7"/>
        <v>316</v>
      </c>
      <c r="H25" s="5">
        <f>sumif(RawPTData!$B:$B,$B25,RawPTData!D:D)/countif(RawPTData!$B:$B,$B25)</f>
        <v>24.57142857</v>
      </c>
      <c r="I25" s="5">
        <f>sumif(RawPTData!$B:$B,$B25,RawPTData!E:E)/countif(RawPTData!$B:$B,$B25)</f>
        <v>17451.35491</v>
      </c>
      <c r="J25" s="5">
        <f>sumif(RawPTData!$B:$B,$B25,RawPTData!F:F)/countif(RawPTData!$B:$B,$B25)</f>
        <v>0.3369404317</v>
      </c>
      <c r="K25">
        <f>COUNTIF(RawPTData!B:B,B25)/C25</f>
        <v>0.2646169688</v>
      </c>
      <c r="L25">
        <f t="shared" si="8"/>
        <v>0.3349581884</v>
      </c>
      <c r="M25" s="9">
        <f t="shared" si="9"/>
        <v>0.000837395471</v>
      </c>
      <c r="N25" s="10">
        <f t="shared" si="10"/>
        <v>0.5024372826</v>
      </c>
      <c r="O25" s="10">
        <f>countifs(RawPTData!$B:$B,$B25,RawPTData!$D:$D,"&lt;32")/countif(RawPTData!$B:$B,$B25)*100</f>
        <v>85.71428571</v>
      </c>
      <c r="P25" s="10">
        <f>countifs(RawPTData!$B:$B,$B25,RawPTData!$D:$D,"&gt;28",RawPTData!$D:$D,"&lt;104")/countif(RawPTData!$B:$B,$B25)*100</f>
        <v>14.28571429</v>
      </c>
      <c r="Q25" s="10">
        <f>countifs(RawPTData!$B:$B,$B25,RawPTData!$D:$D,"&gt;100")/countif(RawPTData!$B:$B,$B25)*100</f>
        <v>0</v>
      </c>
    </row>
    <row r="26">
      <c r="A26" s="2" t="s">
        <v>19</v>
      </c>
      <c r="B26" s="3" t="str">
        <f t="shared" si="6"/>
        <v>WASP-03f_m67_001</v>
      </c>
      <c r="C26" s="2">
        <v>43.78667</v>
      </c>
      <c r="D26" s="2">
        <v>1140.28827</v>
      </c>
      <c r="E26" s="2">
        <v>0.01666</v>
      </c>
      <c r="F26" s="2">
        <v>91.0</v>
      </c>
      <c r="G26" s="5">
        <f t="shared" si="7"/>
        <v>364</v>
      </c>
      <c r="H26" s="5">
        <f>sumif(RawPTData!$B:$B,$B26,RawPTData!D:D)/countif(RawPTData!$B:$B,$B26)</f>
        <v>81.6</v>
      </c>
      <c r="I26" s="5">
        <f>sumif(RawPTData!$B:$B,$B26,RawPTData!E:E)/countif(RawPTData!$B:$B,$B26)</f>
        <v>16798.22528</v>
      </c>
      <c r="J26" s="5">
        <f>sumif(RawPTData!$B:$B,$B26,RawPTData!F:F)/countif(RawPTData!$B:$B,$B26)</f>
        <v>0.6570170836</v>
      </c>
      <c r="K26">
        <f>COUNTIF(RawPTData!B:B,B26)/C26</f>
        <v>0.4567600139</v>
      </c>
      <c r="L26">
        <f t="shared" si="8"/>
        <v>0.5019340813</v>
      </c>
      <c r="M26" s="9">
        <f t="shared" si="9"/>
        <v>0.001254835203</v>
      </c>
      <c r="N26" s="10">
        <f t="shared" si="10"/>
        <v>0.7529011219</v>
      </c>
      <c r="O26" s="10">
        <f>countifs(RawPTData!$B:$B,$B26,RawPTData!$D:$D,"&lt;32")/countif(RawPTData!$B:$B,$B26)*100</f>
        <v>35</v>
      </c>
      <c r="P26" s="10">
        <f>countifs(RawPTData!$B:$B,$B26,RawPTData!$D:$D,"&gt;28",RawPTData!$D:$D,"&lt;104")/countif(RawPTData!$B:$B,$B26)*100</f>
        <v>40</v>
      </c>
      <c r="Q26" s="10">
        <f>countifs(RawPTData!$B:$B,$B26,RawPTData!$D:$D,"&gt;100")/countif(RawPTData!$B:$B,$B26)*100</f>
        <v>25</v>
      </c>
    </row>
    <row r="27">
      <c r="A27" s="2" t="s">
        <v>21</v>
      </c>
      <c r="B27" s="3" t="str">
        <f t="shared" si="6"/>
        <v>WASP-03f_m67_002</v>
      </c>
      <c r="C27" s="2">
        <v>56.56889</v>
      </c>
      <c r="D27" s="2">
        <v>1251.0418</v>
      </c>
      <c r="E27" s="2">
        <v>0.51911</v>
      </c>
      <c r="F27" s="2">
        <v>91.0</v>
      </c>
      <c r="G27" s="5">
        <f t="shared" si="7"/>
        <v>364</v>
      </c>
      <c r="H27" s="5">
        <f>sumif(RawPTData!$B:$B,$B27,RawPTData!D:D)/countif(RawPTData!$B:$B,$B27)</f>
        <v>68.60869565</v>
      </c>
      <c r="I27" s="5">
        <f>sumif(RawPTData!$B:$B,$B27,RawPTData!E:E)/countif(RawPTData!$B:$B,$B27)</f>
        <v>16601.3903</v>
      </c>
      <c r="J27" s="5">
        <f>sumif(RawPTData!$B:$B,$B27,RawPTData!F:F)/countif(RawPTData!$B:$B,$B27)</f>
        <v>0.5925982574</v>
      </c>
      <c r="K27">
        <f>COUNTIF(RawPTData!B:B,B27)/C27</f>
        <v>0.813167803</v>
      </c>
      <c r="L27">
        <f t="shared" si="8"/>
        <v>0.8935909923</v>
      </c>
      <c r="M27" s="9">
        <f t="shared" si="9"/>
        <v>0.002233977481</v>
      </c>
      <c r="N27" s="10">
        <f t="shared" si="10"/>
        <v>1.340386488</v>
      </c>
      <c r="O27" s="10">
        <f>countifs(RawPTData!$B:$B,$B27,RawPTData!$D:$D,"&lt;32")/countif(RawPTData!$B:$B,$B27)*100</f>
        <v>41.30434783</v>
      </c>
      <c r="P27" s="10">
        <f>countifs(RawPTData!$B:$B,$B27,RawPTData!$D:$D,"&gt;28",RawPTData!$D:$D,"&lt;104")/countif(RawPTData!$B:$B,$B27)*100</f>
        <v>43.47826087</v>
      </c>
      <c r="Q27" s="10">
        <f>countifs(RawPTData!$B:$B,$B27,RawPTData!$D:$D,"&gt;100")/countif(RawPTData!$B:$B,$B27)*100</f>
        <v>15.2173913</v>
      </c>
    </row>
    <row r="28">
      <c r="A28" s="2" t="s">
        <v>23</v>
      </c>
      <c r="B28" s="3" t="str">
        <f t="shared" si="6"/>
        <v>WASP-04m_m67_001</v>
      </c>
      <c r="C28" s="2">
        <v>46.02667</v>
      </c>
      <c r="D28" s="2">
        <v>952.44766</v>
      </c>
      <c r="E28" s="2">
        <v>0.01226</v>
      </c>
      <c r="F28" s="2">
        <v>91.0</v>
      </c>
      <c r="G28" s="5">
        <f t="shared" si="7"/>
        <v>364</v>
      </c>
      <c r="H28" s="5">
        <f>sumif(RawPTData!$B:$B,$B28,RawPTData!D:D)/countif(RawPTData!$B:$B,$B28)</f>
        <v>43.2</v>
      </c>
      <c r="I28" s="5">
        <f>sumif(RawPTData!$B:$B,$B28,RawPTData!E:E)/countif(RawPTData!$B:$B,$B28)</f>
        <v>12234.90252</v>
      </c>
      <c r="J28" s="5">
        <f>sumif(RawPTData!$B:$B,$B28,RawPTData!F:F)/countif(RawPTData!$B:$B,$B28)</f>
        <v>0.5890098167</v>
      </c>
      <c r="K28">
        <f>COUNTIF(RawPTData!B:B,B28)/C28</f>
        <v>0.5431633442</v>
      </c>
      <c r="L28">
        <f t="shared" si="8"/>
        <v>0.5968827958</v>
      </c>
      <c r="M28" s="9">
        <f t="shared" si="9"/>
        <v>0.00149220699</v>
      </c>
      <c r="N28" s="10">
        <f t="shared" si="10"/>
        <v>0.8953241938</v>
      </c>
      <c r="O28" s="10">
        <f>countifs(RawPTData!$B:$B,$B28,RawPTData!$D:$D,"&lt;32")/countif(RawPTData!$B:$B,$B28)*100</f>
        <v>48</v>
      </c>
      <c r="P28" s="10">
        <f>countifs(RawPTData!$B:$B,$B28,RawPTData!$D:$D,"&gt;28",RawPTData!$D:$D,"&lt;104")/countif(RawPTData!$B:$B,$B28)*100</f>
        <v>44</v>
      </c>
      <c r="Q28" s="10">
        <f>countifs(RawPTData!$B:$B,$B28,RawPTData!$D:$D,"&gt;100")/countif(RawPTData!$B:$B,$B28)*100</f>
        <v>8</v>
      </c>
    </row>
    <row r="29">
      <c r="A29" s="2" t="s">
        <v>25</v>
      </c>
      <c r="B29" s="3" t="str">
        <f t="shared" si="6"/>
        <v>WASP-04m_m67_002</v>
      </c>
      <c r="C29" s="2">
        <v>47.91111</v>
      </c>
      <c r="D29" s="2">
        <v>1350.89722</v>
      </c>
      <c r="E29" s="2">
        <v>0.0105</v>
      </c>
      <c r="F29" s="2">
        <v>91.0</v>
      </c>
      <c r="G29" s="5">
        <f t="shared" si="7"/>
        <v>364</v>
      </c>
      <c r="H29" s="5">
        <f>sumif(RawPTData!$B:$B,$B29,RawPTData!D:D)/countif(RawPTData!$B:$B,$B29)</f>
        <v>70.96774194</v>
      </c>
      <c r="I29" s="5">
        <f>sumif(RawPTData!$B:$B,$B29,RawPTData!E:E)/countif(RawPTData!$B:$B,$B29)</f>
        <v>17051.37235</v>
      </c>
      <c r="J29" s="5">
        <f>sumif(RawPTData!$B:$B,$B29,RawPTData!F:F)/countif(RawPTData!$B:$B,$B29)</f>
        <v>0.6243104718</v>
      </c>
      <c r="K29">
        <f>COUNTIF(RawPTData!B:B,B29)/C29</f>
        <v>0.6470315549</v>
      </c>
      <c r="L29">
        <f t="shared" si="8"/>
        <v>0.7110236867</v>
      </c>
      <c r="M29" s="9">
        <f t="shared" si="9"/>
        <v>0.001777559217</v>
      </c>
      <c r="N29" s="10">
        <f t="shared" si="10"/>
        <v>1.06653553</v>
      </c>
      <c r="O29" s="10">
        <f>countifs(RawPTData!$B:$B,$B29,RawPTData!$D:$D,"&lt;32")/countif(RawPTData!$B:$B,$B29)*100</f>
        <v>29.03225806</v>
      </c>
      <c r="P29" s="10">
        <f>countifs(RawPTData!$B:$B,$B29,RawPTData!$D:$D,"&gt;28",RawPTData!$D:$D,"&lt;104")/countif(RawPTData!$B:$B,$B29)*100</f>
        <v>48.38709677</v>
      </c>
      <c r="Q29" s="10">
        <f>countifs(RawPTData!$B:$B,$B29,RawPTData!$D:$D,"&gt;100")/countif(RawPTData!$B:$B,$B29)*100</f>
        <v>22.58064516</v>
      </c>
    </row>
    <row r="30">
      <c r="A30" s="2" t="s">
        <v>27</v>
      </c>
      <c r="B30" s="3" t="str">
        <f t="shared" si="6"/>
        <v>WASP-04m_m67_003</v>
      </c>
      <c r="C30" s="2">
        <v>33.06667</v>
      </c>
      <c r="D30" s="2">
        <v>1454.43925</v>
      </c>
      <c r="E30" s="2">
        <v>0.01439</v>
      </c>
      <c r="F30" s="2">
        <v>91.0</v>
      </c>
      <c r="G30" s="5">
        <f t="shared" si="7"/>
        <v>364</v>
      </c>
      <c r="H30" s="5">
        <f>sumif(RawPTData!$B:$B,$B30,RawPTData!D:D)/countif(RawPTData!$B:$B,$B30)</f>
        <v>50.22222222</v>
      </c>
      <c r="I30" s="5">
        <f>sumif(RawPTData!$B:$B,$B30,RawPTData!E:E)/countif(RawPTData!$B:$B,$B30)</f>
        <v>16837.70911</v>
      </c>
      <c r="J30" s="5">
        <f>sumif(RawPTData!$B:$B,$B30,RawPTData!F:F)/countif(RawPTData!$B:$B,$B30)</f>
        <v>0.5400606718</v>
      </c>
      <c r="K30">
        <f>COUNTIF(RawPTData!B:B,B30)/C30</f>
        <v>0.8165321758</v>
      </c>
      <c r="L30">
        <f t="shared" si="8"/>
        <v>0.8972881052</v>
      </c>
      <c r="M30" s="9">
        <f t="shared" si="9"/>
        <v>0.002243220263</v>
      </c>
      <c r="N30" s="10">
        <f t="shared" si="10"/>
        <v>1.345932158</v>
      </c>
      <c r="O30" s="10">
        <f>countifs(RawPTData!$B:$B,$B30,RawPTData!$D:$D,"&lt;32")/countif(RawPTData!$B:$B,$B30)*100</f>
        <v>48.14814815</v>
      </c>
      <c r="P30" s="10">
        <f>countifs(RawPTData!$B:$B,$B30,RawPTData!$D:$D,"&gt;28",RawPTData!$D:$D,"&lt;104")/countif(RawPTData!$B:$B,$B30)*100</f>
        <v>44.44444444</v>
      </c>
      <c r="Q30" s="10">
        <f>countifs(RawPTData!$B:$B,$B30,RawPTData!$D:$D,"&gt;100")/countif(RawPTData!$B:$B,$B30)*100</f>
        <v>7.407407407</v>
      </c>
    </row>
    <row r="31">
      <c r="A31" s="2" t="s">
        <v>29</v>
      </c>
      <c r="B31" s="3" t="str">
        <f t="shared" si="6"/>
        <v>WASP-05m_m67_001</v>
      </c>
      <c r="C31" s="2">
        <v>34.25778</v>
      </c>
      <c r="D31" s="2">
        <v>485.63518</v>
      </c>
      <c r="E31" s="2">
        <v>0.62859</v>
      </c>
      <c r="F31" s="2">
        <v>91.0</v>
      </c>
      <c r="G31" s="5">
        <f t="shared" si="7"/>
        <v>364</v>
      </c>
      <c r="H31" s="5">
        <f>sumif(RawPTData!$B:$B,$B31,RawPTData!D:D)/countif(RawPTData!$B:$B,$B31)</f>
        <v>59.30434783</v>
      </c>
      <c r="I31" s="5">
        <f>sumif(RawPTData!$B:$B,$B31,RawPTData!E:E)/countif(RawPTData!$B:$B,$B31)</f>
        <v>6288.227495</v>
      </c>
      <c r="J31" s="5">
        <f>sumif(RawPTData!$B:$B,$B31,RawPTData!F:F)/countif(RawPTData!$B:$B,$B31)</f>
        <v>0.5703764309</v>
      </c>
      <c r="K31">
        <f>COUNTIF(RawPTData!B:B,B31)/C31</f>
        <v>0.6713803405</v>
      </c>
      <c r="L31">
        <f t="shared" si="8"/>
        <v>0.7377805939</v>
      </c>
      <c r="M31" s="9">
        <f t="shared" si="9"/>
        <v>0.001844451485</v>
      </c>
      <c r="N31" s="10">
        <f t="shared" si="10"/>
        <v>1.106670891</v>
      </c>
      <c r="O31" s="10">
        <f>countifs(RawPTData!$B:$B,$B31,RawPTData!$D:$D,"&lt;32")/countif(RawPTData!$B:$B,$B31)*100</f>
        <v>52.17391304</v>
      </c>
      <c r="P31" s="10">
        <f>countifs(RawPTData!$B:$B,$B31,RawPTData!$D:$D,"&gt;28",RawPTData!$D:$D,"&lt;104")/countif(RawPTData!$B:$B,$B31)*100</f>
        <v>30.43478261</v>
      </c>
      <c r="Q31" s="10">
        <f>countifs(RawPTData!$B:$B,$B31,RawPTData!$D:$D,"&gt;100")/countif(RawPTData!$B:$B,$B31)*100</f>
        <v>17.39130435</v>
      </c>
    </row>
    <row r="32">
      <c r="A32" s="2" t="s">
        <v>31</v>
      </c>
      <c r="B32" s="3" t="str">
        <f t="shared" si="6"/>
        <v>WASP-05m_m67_002</v>
      </c>
      <c r="C32" s="2">
        <v>18.64889</v>
      </c>
      <c r="D32" s="2">
        <v>449.98284</v>
      </c>
      <c r="E32" s="2">
        <v>0.44608</v>
      </c>
      <c r="F32" s="2">
        <v>91.0</v>
      </c>
      <c r="G32" s="5">
        <f t="shared" si="7"/>
        <v>364</v>
      </c>
      <c r="H32" s="5">
        <f>sumif(RawPTData!$B:$B,$B32,RawPTData!D:D)/countif(RawPTData!$B:$B,$B32)</f>
        <v>38.625</v>
      </c>
      <c r="I32" s="5">
        <f>sumif(RawPTData!$B:$B,$B32,RawPTData!E:E)/countif(RawPTData!$B:$B,$B32)</f>
        <v>4781.680768</v>
      </c>
      <c r="J32" s="5">
        <f>sumif(RawPTData!$B:$B,$B32,RawPTData!F:F)/countif(RawPTData!$B:$B,$B32)</f>
        <v>0.5530627534</v>
      </c>
      <c r="K32">
        <f>COUNTIF(RawPTData!B:B,B32)/C32</f>
        <v>1.715919822</v>
      </c>
      <c r="L32">
        <f t="shared" si="8"/>
        <v>1.885626177</v>
      </c>
      <c r="M32" s="9">
        <f t="shared" si="9"/>
        <v>0.004714065444</v>
      </c>
      <c r="N32" s="10">
        <f t="shared" si="10"/>
        <v>2.828439266</v>
      </c>
      <c r="O32" s="10">
        <f>countifs(RawPTData!$B:$B,$B32,RawPTData!$D:$D,"&lt;32")/countif(RawPTData!$B:$B,$B32)*100</f>
        <v>68.75</v>
      </c>
      <c r="P32" s="10">
        <f>countifs(RawPTData!$B:$B,$B32,RawPTData!$D:$D,"&gt;28",RawPTData!$D:$D,"&lt;104")/countif(RawPTData!$B:$B,$B32)*100</f>
        <v>25</v>
      </c>
      <c r="Q32" s="10">
        <f>countifs(RawPTData!$B:$B,$B32,RawPTData!$D:$D,"&gt;100")/countif(RawPTData!$B:$B,$B32)*100</f>
        <v>6.25</v>
      </c>
    </row>
    <row r="33">
      <c r="A33" s="2" t="s">
        <v>33</v>
      </c>
      <c r="B33" s="3" t="str">
        <f t="shared" si="6"/>
        <v>WASP-05m_m67_003</v>
      </c>
      <c r="C33" s="2">
        <v>40.12444</v>
      </c>
      <c r="D33" s="2">
        <v>383.30837</v>
      </c>
      <c r="E33" s="2">
        <v>0.47862</v>
      </c>
      <c r="F33" s="2">
        <v>91.0</v>
      </c>
      <c r="G33" s="5">
        <f t="shared" si="7"/>
        <v>364</v>
      </c>
      <c r="H33" s="5">
        <f>sumif(RawPTData!$B:$B,$B33,RawPTData!D:D)/countif(RawPTData!$B:$B,$B33)</f>
        <v>49.33333333</v>
      </c>
      <c r="I33" s="5">
        <f>sumif(RawPTData!$B:$B,$B33,RawPTData!E:E)/countif(RawPTData!$B:$B,$B33)</f>
        <v>4911.146379</v>
      </c>
      <c r="J33" s="5">
        <f>sumif(RawPTData!$B:$B,$B33,RawPTData!F:F)/countif(RawPTData!$B:$B,$B33)</f>
        <v>0.5726423591</v>
      </c>
      <c r="K33">
        <f>COUNTIF(RawPTData!B:B,B33)/C33</f>
        <v>0.6729065876</v>
      </c>
      <c r="L33">
        <f t="shared" si="8"/>
        <v>0.7394577886</v>
      </c>
      <c r="M33" s="9">
        <f t="shared" si="9"/>
        <v>0.001848644471</v>
      </c>
      <c r="N33" s="10">
        <f t="shared" si="10"/>
        <v>1.109186683</v>
      </c>
      <c r="O33" s="10">
        <f>countifs(RawPTData!$B:$B,$B33,RawPTData!$D:$D,"&lt;32")/countif(RawPTData!$B:$B,$B33)*100</f>
        <v>55.55555556</v>
      </c>
      <c r="P33" s="10">
        <f>countifs(RawPTData!$B:$B,$B33,RawPTData!$D:$D,"&gt;28",RawPTData!$D:$D,"&lt;104")/countif(RawPTData!$B:$B,$B33)*100</f>
        <v>37.03703704</v>
      </c>
      <c r="Q33" s="10">
        <f>countifs(RawPTData!$B:$B,$B33,RawPTData!$D:$D,"&gt;100")/countif(RawPTData!$B:$B,$B33)*100</f>
        <v>7.407407407</v>
      </c>
    </row>
    <row r="39">
      <c r="I39">
        <v>0.6020767392829638</v>
      </c>
    </row>
    <row r="40">
      <c r="I40">
        <v>0.35661445358221877</v>
      </c>
    </row>
    <row r="41">
      <c r="I41">
        <v>1.0382059800664452</v>
      </c>
    </row>
    <row r="42">
      <c r="I42">
        <v>0.519762122048139</v>
      </c>
    </row>
    <row r="43">
      <c r="I43">
        <v>0.7961887054667951</v>
      </c>
    </row>
    <row r="44">
      <c r="I44">
        <v>0.5024372825843222</v>
      </c>
    </row>
    <row r="45">
      <c r="I45">
        <v>0.7529011218946992</v>
      </c>
    </row>
    <row r="46">
      <c r="I46">
        <v>1.3403864884776033</v>
      </c>
    </row>
    <row r="47">
      <c r="I47">
        <v>0.8953241937509536</v>
      </c>
    </row>
    <row r="48">
      <c r="I48">
        <v>1.0665355300451418</v>
      </c>
    </row>
    <row r="49">
      <c r="I49">
        <v>1.3459321578342938</v>
      </c>
    </row>
    <row r="50">
      <c r="I50">
        <v>1.1066708908775733</v>
      </c>
    </row>
    <row r="51">
      <c r="I51">
        <v>2.8284392662111655</v>
      </c>
    </row>
    <row r="52">
      <c r="I52">
        <v>1.1091866828669636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29"/>
    <col customWidth="1" min="3" max="3" width="27.43"/>
    <col customWidth="1" min="4" max="4" width="9.86"/>
    <col customWidth="1" min="6" max="6" width="27.43"/>
    <col customWidth="1" min="7" max="7" width="11.0"/>
    <col customWidth="1" min="9" max="9" width="27.43"/>
    <col customWidth="1" min="10" max="10" width="14.14"/>
    <col customWidth="1" min="12" max="12" width="27.43"/>
    <col customWidth="1" min="15" max="18" width="27.43"/>
  </cols>
  <sheetData>
    <row r="1">
      <c r="G1">
        <f t="shared" ref="G1:H1" si="1">AVERAGE(G4:G18)</f>
        <v>530.5968</v>
      </c>
      <c r="H1">
        <f t="shared" si="1"/>
        <v>929.4905</v>
      </c>
      <c r="J1">
        <f t="shared" ref="J1:K1" si="2">AVERAGE(J4:J18)</f>
        <v>0.5988106667</v>
      </c>
      <c r="K1">
        <f t="shared" si="2"/>
        <v>0.3398192857</v>
      </c>
      <c r="V1">
        <f t="shared" ref="V1:W1" si="3">AVERAGE(V4:V18)</f>
        <v>0.7185207798</v>
      </c>
      <c r="W1">
        <f t="shared" si="3"/>
        <v>0.549229226</v>
      </c>
      <c r="X1">
        <f>(V1-W1)/V1</f>
        <v>0.2356112148</v>
      </c>
      <c r="AB1">
        <f t="shared" ref="AB1:AC1" si="4">AVERAGE(AB4:AB18)</f>
        <v>0.9866957698</v>
      </c>
      <c r="AC1">
        <f t="shared" si="4"/>
        <v>0.6790791245</v>
      </c>
      <c r="AF1">
        <f>(AB1-AC1)/AB1</f>
        <v>0.3117644311</v>
      </c>
      <c r="AH1" s="11">
        <f t="shared" ref="AH1:AI1" si="5">AVERAGE(AH4:AH18)</f>
        <v>46.39817314</v>
      </c>
      <c r="AI1" s="11">
        <f t="shared" si="5"/>
        <v>51.92053725</v>
      </c>
      <c r="AK1" s="11">
        <f t="shared" ref="AK1:AL1" si="6">AVERAGE(AK4:AK18)</f>
        <v>46.47810999</v>
      </c>
      <c r="AL1" s="11">
        <f t="shared" si="6"/>
        <v>36.94836616</v>
      </c>
      <c r="AN1" s="11">
        <f t="shared" ref="AN1:AO1" si="7">AVERAGE(AN4:AN18)</f>
        <v>7.123716871</v>
      </c>
      <c r="AO1" s="11">
        <f t="shared" si="7"/>
        <v>11.13109659</v>
      </c>
    </row>
    <row r="2">
      <c r="A2" s="2" t="s">
        <v>46</v>
      </c>
      <c r="B2" s="2" t="s">
        <v>46</v>
      </c>
      <c r="C2" s="2"/>
      <c r="D2" s="2" t="s">
        <v>1</v>
      </c>
      <c r="E2" s="2" t="s">
        <v>1</v>
      </c>
      <c r="F2" s="2"/>
      <c r="G2" s="2" t="s">
        <v>2</v>
      </c>
      <c r="H2" s="2" t="s">
        <v>2</v>
      </c>
      <c r="I2" s="2"/>
      <c r="J2" s="2" t="s">
        <v>3</v>
      </c>
      <c r="K2" s="2" t="s">
        <v>3</v>
      </c>
      <c r="L2" s="2"/>
      <c r="M2" s="4" t="s">
        <v>48</v>
      </c>
      <c r="N2" s="4" t="s">
        <v>48</v>
      </c>
      <c r="O2" s="2"/>
      <c r="P2" s="2" t="s">
        <v>1094</v>
      </c>
      <c r="Q2" s="2" t="s">
        <v>1094</v>
      </c>
      <c r="R2" s="2"/>
      <c r="S2" s="4" t="s">
        <v>1086</v>
      </c>
      <c r="T2" s="4" t="s">
        <v>1086</v>
      </c>
      <c r="V2" s="4" t="s">
        <v>1087</v>
      </c>
      <c r="W2" s="4" t="s">
        <v>1087</v>
      </c>
      <c r="Y2" s="8" t="s">
        <v>1088</v>
      </c>
      <c r="Z2" s="8" t="s">
        <v>1088</v>
      </c>
      <c r="AB2" s="4" t="s">
        <v>1089</v>
      </c>
      <c r="AC2" s="4" t="s">
        <v>1089</v>
      </c>
      <c r="AH2" s="4" t="s">
        <v>1092</v>
      </c>
      <c r="AI2" s="4" t="s">
        <v>1092</v>
      </c>
      <c r="AK2" s="4" t="s">
        <v>1093</v>
      </c>
      <c r="AL2" s="4" t="s">
        <v>1093</v>
      </c>
      <c r="AN2" s="4" t="s">
        <v>58</v>
      </c>
      <c r="AO2" s="4" t="s">
        <v>58</v>
      </c>
    </row>
    <row r="3">
      <c r="A3" s="2" t="s">
        <v>4</v>
      </c>
      <c r="B3" s="2" t="s">
        <v>52</v>
      </c>
      <c r="D3" s="2" t="s">
        <v>4</v>
      </c>
      <c r="E3" s="2" t="s">
        <v>52</v>
      </c>
      <c r="G3" s="2" t="s">
        <v>4</v>
      </c>
      <c r="H3" s="2" t="s">
        <v>37</v>
      </c>
      <c r="J3" s="2" t="s">
        <v>4</v>
      </c>
      <c r="K3" s="2" t="s">
        <v>52</v>
      </c>
      <c r="M3" s="2" t="s">
        <v>4</v>
      </c>
      <c r="N3" s="2" t="s">
        <v>52</v>
      </c>
      <c r="P3" s="2" t="s">
        <v>4</v>
      </c>
      <c r="Q3" s="2" t="s">
        <v>52</v>
      </c>
      <c r="S3" s="2" t="s">
        <v>4</v>
      </c>
      <c r="T3" s="2" t="s">
        <v>52</v>
      </c>
      <c r="V3" s="2" t="s">
        <v>4</v>
      </c>
      <c r="W3" s="2" t="s">
        <v>52</v>
      </c>
      <c r="Y3" s="2" t="s">
        <v>4</v>
      </c>
      <c r="Z3" s="2" t="s">
        <v>52</v>
      </c>
      <c r="AB3" s="2" t="s">
        <v>4</v>
      </c>
      <c r="AC3" s="2" t="s">
        <v>52</v>
      </c>
      <c r="AH3" s="2" t="s">
        <v>4</v>
      </c>
      <c r="AI3" s="2" t="s">
        <v>52</v>
      </c>
      <c r="AK3" s="2" t="s">
        <v>4</v>
      </c>
      <c r="AL3" s="2" t="s">
        <v>52</v>
      </c>
      <c r="AN3" s="2" t="s">
        <v>4</v>
      </c>
      <c r="AO3" s="2" t="s">
        <v>52</v>
      </c>
    </row>
    <row r="4">
      <c r="A4" s="3" t="s">
        <v>1053</v>
      </c>
      <c r="B4" s="3" t="s">
        <v>1069</v>
      </c>
      <c r="C4" s="2"/>
      <c r="D4" s="2">
        <v>114.11556</v>
      </c>
      <c r="E4" s="2">
        <v>8.21333</v>
      </c>
      <c r="F4" s="2"/>
      <c r="G4" s="2">
        <v>266.371</v>
      </c>
      <c r="H4" s="2">
        <v>669.547</v>
      </c>
      <c r="I4" s="2"/>
      <c r="J4" s="2">
        <v>0.61829</v>
      </c>
      <c r="K4" s="2">
        <v>0.55762</v>
      </c>
      <c r="L4" s="2"/>
      <c r="M4" s="5">
        <v>42.35616438356164</v>
      </c>
      <c r="N4" s="5">
        <v>22.666666666666668</v>
      </c>
      <c r="O4" s="2"/>
      <c r="P4" s="2">
        <f t="shared" ref="P4:Q4" si="8">S4/G4</f>
        <v>12.66630093</v>
      </c>
      <c r="Q4" s="2">
        <f t="shared" si="8"/>
        <v>11.75168621</v>
      </c>
      <c r="R4" s="2"/>
      <c r="S4" s="5">
        <v>3373.9352461783556</v>
      </c>
      <c r="T4" s="5">
        <v>7868.3062444433335</v>
      </c>
      <c r="V4" s="5">
        <v>0.767068970736082</v>
      </c>
      <c r="W4" s="5">
        <v>0.4385598199343333</v>
      </c>
      <c r="Y4">
        <v>0.6397024209494305</v>
      </c>
      <c r="Z4">
        <v>0.3652598884983314</v>
      </c>
      <c r="AB4">
        <v>0.7269345692607165</v>
      </c>
      <c r="AC4">
        <v>0.4013844928553092</v>
      </c>
      <c r="AH4" s="10">
        <v>56.16438356164384</v>
      </c>
      <c r="AI4" s="10">
        <v>66.66666666666666</v>
      </c>
      <c r="AK4" s="10">
        <v>36.986301369863014</v>
      </c>
      <c r="AL4" s="10">
        <v>33.33333333333333</v>
      </c>
      <c r="AN4" s="3">
        <v>6.8493150684931505</v>
      </c>
      <c r="AO4" s="10">
        <v>0.0</v>
      </c>
    </row>
    <row r="5">
      <c r="A5" s="3" t="s">
        <v>1055</v>
      </c>
      <c r="B5" s="3" t="s">
        <v>1070</v>
      </c>
      <c r="C5" s="2"/>
      <c r="D5" s="2">
        <v>22.27556</v>
      </c>
      <c r="E5" s="2">
        <v>13.86667</v>
      </c>
      <c r="F5" s="2"/>
      <c r="G5" s="2">
        <v>544.158</v>
      </c>
      <c r="H5" s="2">
        <v>700.881</v>
      </c>
      <c r="I5" s="2"/>
      <c r="J5" s="2">
        <v>0.47196</v>
      </c>
      <c r="K5" s="2">
        <v>0.54171</v>
      </c>
      <c r="M5" s="5">
        <v>43.17460317460318</v>
      </c>
      <c r="N5" s="5">
        <v>138.66666666666666</v>
      </c>
      <c r="O5" s="2"/>
      <c r="P5" s="2">
        <f t="shared" ref="P5:Q5" si="9">S5/G5</f>
        <v>11.3077272</v>
      </c>
      <c r="Q5" s="2">
        <f t="shared" si="9"/>
        <v>11.51413511</v>
      </c>
      <c r="R5" s="2"/>
      <c r="S5" s="5">
        <v>6153.190215792223</v>
      </c>
      <c r="T5" s="5">
        <v>8070.038531563332</v>
      </c>
      <c r="V5" s="5">
        <v>0.7424790896962858</v>
      </c>
      <c r="W5" s="5">
        <v>0.6938994513626667</v>
      </c>
      <c r="Y5">
        <v>2.8282117262147395</v>
      </c>
      <c r="Z5">
        <v>0.21634610183987937</v>
      </c>
      <c r="AB5">
        <v>3.107924973862351</v>
      </c>
      <c r="AC5">
        <v>0.23774296905481251</v>
      </c>
      <c r="AH5" s="10">
        <v>50.79365079365079</v>
      </c>
      <c r="AI5" s="10">
        <v>33.33333333333333</v>
      </c>
      <c r="AK5" s="10">
        <v>44.44444444444444</v>
      </c>
      <c r="AL5" s="10">
        <v>33.33333333333333</v>
      </c>
      <c r="AN5" s="12">
        <v>4.761904761904762</v>
      </c>
      <c r="AO5" s="10">
        <v>33.33333333333333</v>
      </c>
    </row>
    <row r="6">
      <c r="A6" s="3" t="s">
        <v>1056</v>
      </c>
      <c r="B6" s="3" t="s">
        <v>1071</v>
      </c>
      <c r="C6" s="2"/>
      <c r="D6" s="2">
        <v>81.40444</v>
      </c>
      <c r="E6" s="2">
        <v>20.64</v>
      </c>
      <c r="F6" s="2"/>
      <c r="G6" s="2">
        <v>512.031</v>
      </c>
      <c r="H6" s="2">
        <v>766.189</v>
      </c>
      <c r="I6" s="2"/>
      <c r="J6" s="2">
        <v>0.81535</v>
      </c>
      <c r="K6" s="2">
        <v>0.49209</v>
      </c>
      <c r="L6" s="2"/>
      <c r="M6" s="5">
        <v>54.95652173913044</v>
      </c>
      <c r="N6" s="5">
        <v>46.15384615384615</v>
      </c>
      <c r="O6" s="2"/>
      <c r="P6" s="2">
        <f t="shared" ref="P6:Q6" si="10">S6/G6</f>
        <v>14.75974403</v>
      </c>
      <c r="Q6" s="2">
        <f t="shared" si="10"/>
        <v>13.0979458</v>
      </c>
      <c r="R6" s="2"/>
      <c r="S6" s="5">
        <v>7557.446497945436</v>
      </c>
      <c r="T6" s="5">
        <v>10035.501993857693</v>
      </c>
      <c r="V6" s="5">
        <v>0.835890635958935</v>
      </c>
      <c r="W6" s="5">
        <v>0.5874565702586154</v>
      </c>
      <c r="Y6">
        <v>0.5650797425791517</v>
      </c>
      <c r="Z6">
        <v>0.6298449612403101</v>
      </c>
      <c r="AB6">
        <v>0.6209667500869799</v>
      </c>
      <c r="AC6">
        <v>0.6921373200442968</v>
      </c>
      <c r="AH6" s="10">
        <v>32.608695652173914</v>
      </c>
      <c r="AI6" s="10">
        <v>38.46153846153847</v>
      </c>
      <c r="AK6" s="10">
        <v>56.52173913043478</v>
      </c>
      <c r="AL6" s="10">
        <v>53.84615384615385</v>
      </c>
      <c r="AN6" s="12">
        <v>10.869565217391305</v>
      </c>
      <c r="AO6" s="10">
        <v>7.6923076923076925</v>
      </c>
    </row>
    <row r="7">
      <c r="A7" s="3" t="s">
        <v>1057</v>
      </c>
      <c r="B7" s="3" t="s">
        <v>1072</v>
      </c>
      <c r="C7" s="2"/>
      <c r="D7" s="2">
        <v>112.19556</v>
      </c>
      <c r="E7" s="2">
        <v>57.08444</v>
      </c>
      <c r="F7" s="2"/>
      <c r="G7" s="2">
        <v>746.346</v>
      </c>
      <c r="H7" s="2">
        <v>874.65</v>
      </c>
      <c r="I7" s="2"/>
      <c r="J7" s="2">
        <v>0.6534</v>
      </c>
      <c r="K7" s="2">
        <v>0.5909</v>
      </c>
      <c r="L7" s="2"/>
      <c r="M7" s="5">
        <v>41.75609756097561</v>
      </c>
      <c r="N7" s="5">
        <v>40.666666666666664</v>
      </c>
      <c r="O7" s="2"/>
      <c r="P7" s="2">
        <f t="shared" ref="P7:Q7" si="11">S7/G7</f>
        <v>13.19361689</v>
      </c>
      <c r="Q7" s="2">
        <f t="shared" si="11"/>
        <v>14.18362622</v>
      </c>
      <c r="R7" s="2"/>
      <c r="S7" s="5">
        <v>9847.00318802366</v>
      </c>
      <c r="T7" s="5">
        <v>12405.708677499999</v>
      </c>
      <c r="V7" s="5">
        <v>0.589614815519744</v>
      </c>
      <c r="W7" s="5">
        <v>0.449830492859</v>
      </c>
      <c r="Y7">
        <v>0.7308667116595344</v>
      </c>
      <c r="Z7">
        <v>0.31532235404253767</v>
      </c>
      <c r="AB7">
        <v>0.803150232592895</v>
      </c>
      <c r="AC7">
        <v>0.346508081365426</v>
      </c>
      <c r="AH7" s="10">
        <v>53.65853658536586</v>
      </c>
      <c r="AI7" s="10">
        <v>61.111111111111114</v>
      </c>
      <c r="AK7" s="10">
        <v>41.46341463414634</v>
      </c>
      <c r="AL7" s="10">
        <v>33.33333333333333</v>
      </c>
      <c r="AN7" s="12">
        <v>4.878048780487805</v>
      </c>
      <c r="AO7" s="10">
        <v>5.555555555555555</v>
      </c>
    </row>
    <row r="8">
      <c r="A8" s="13" t="s">
        <v>1058</v>
      </c>
      <c r="B8" s="3" t="s">
        <v>1073</v>
      </c>
      <c r="C8" s="2"/>
      <c r="D8" s="2">
        <v>24.12444</v>
      </c>
      <c r="E8" s="2">
        <v>22.77333</v>
      </c>
      <c r="F8" s="2"/>
      <c r="G8" s="2">
        <v>379.902</v>
      </c>
      <c r="H8" s="2">
        <v>1054.143</v>
      </c>
      <c r="I8" s="2"/>
      <c r="J8" s="2">
        <v>0.61728</v>
      </c>
      <c r="K8" s="2">
        <v>0.02476</v>
      </c>
      <c r="L8" s="2"/>
      <c r="M8" s="5">
        <v>60.42857142857143</v>
      </c>
      <c r="N8" s="5">
        <v>34.18181818181818</v>
      </c>
      <c r="O8" s="2"/>
      <c r="P8" s="2">
        <f t="shared" ref="P8:Q8" si="12">S8/G8</f>
        <v>13.89133245</v>
      </c>
      <c r="Q8" s="2">
        <f t="shared" si="12"/>
        <v>12.31753423</v>
      </c>
      <c r="R8" s="2"/>
      <c r="S8" s="5">
        <v>5277.344980038928</v>
      </c>
      <c r="T8" s="5">
        <v>12984.442482309089</v>
      </c>
      <c r="V8" s="5">
        <v>0.7742247867042856</v>
      </c>
      <c r="W8" s="5">
        <v>0.4834445532324546</v>
      </c>
      <c r="Y8">
        <v>1.1606487031408812</v>
      </c>
      <c r="Z8">
        <v>0.48302114798318907</v>
      </c>
      <c r="AB8">
        <v>1.2754381353196498</v>
      </c>
      <c r="AC8">
        <v>0.5307924703111967</v>
      </c>
      <c r="AH8" s="10">
        <v>35.714285714285715</v>
      </c>
      <c r="AI8" s="10">
        <v>63.63636363636363</v>
      </c>
      <c r="AK8" s="10">
        <v>46.42857142857143</v>
      </c>
      <c r="AL8" s="10">
        <v>36.36363636363637</v>
      </c>
      <c r="AN8" s="12">
        <v>17.857142857142858</v>
      </c>
      <c r="AO8" s="10">
        <v>0.0</v>
      </c>
    </row>
    <row r="9">
      <c r="A9" s="3" t="s">
        <v>1059</v>
      </c>
      <c r="B9" s="3" t="s">
        <v>1074</v>
      </c>
      <c r="C9" s="2"/>
      <c r="D9" s="2">
        <v>74.77333</v>
      </c>
      <c r="E9" s="2">
        <v>26.45333</v>
      </c>
      <c r="F9" s="2"/>
      <c r="G9" s="2">
        <v>981.915</v>
      </c>
      <c r="H9" s="2">
        <v>1510.892</v>
      </c>
      <c r="I9" s="2"/>
      <c r="J9" s="2">
        <v>0.67539</v>
      </c>
      <c r="K9" s="2">
        <v>0.42418</v>
      </c>
      <c r="L9" s="2"/>
      <c r="M9" s="5">
        <v>45.714285714285715</v>
      </c>
      <c r="N9" s="5">
        <v>24.571428571428573</v>
      </c>
      <c r="O9" s="2"/>
      <c r="P9" s="2">
        <f t="shared" ref="P9:Q9" si="13">S9/G9</f>
        <v>14.9674072</v>
      </c>
      <c r="Q9" s="2">
        <f t="shared" si="13"/>
        <v>11.55036555</v>
      </c>
      <c r="R9" s="2"/>
      <c r="S9" s="5">
        <v>14696.72164370857</v>
      </c>
      <c r="T9" s="5">
        <v>17451.354908214285</v>
      </c>
      <c r="V9" s="5">
        <v>0.742908370252857</v>
      </c>
      <c r="W9" s="5">
        <v>0.336940431728</v>
      </c>
      <c r="Y9">
        <v>0.4680813332775202</v>
      </c>
      <c r="Z9">
        <v>0.26461696882774305</v>
      </c>
      <c r="AB9">
        <v>0.5143750915137585</v>
      </c>
      <c r="AC9">
        <v>0.33495818838954816</v>
      </c>
      <c r="AH9" s="10">
        <v>31.428571428571427</v>
      </c>
      <c r="AI9" s="10">
        <v>85.71428571428571</v>
      </c>
      <c r="AK9" s="10">
        <v>65.71428571428571</v>
      </c>
      <c r="AL9" s="10">
        <v>14.285714285714285</v>
      </c>
      <c r="AN9" s="12">
        <v>2.857142857142857</v>
      </c>
      <c r="AO9" s="10">
        <v>0.0</v>
      </c>
    </row>
    <row r="10">
      <c r="A10" s="3" t="s">
        <v>1060</v>
      </c>
      <c r="B10" s="3" t="s">
        <v>1075</v>
      </c>
      <c r="C10" s="2"/>
      <c r="D10" s="2">
        <v>117.01333</v>
      </c>
      <c r="E10" s="2">
        <v>43.78667</v>
      </c>
      <c r="F10" s="2"/>
      <c r="G10" s="2">
        <v>483.201</v>
      </c>
      <c r="H10" s="2">
        <v>1140.288</v>
      </c>
      <c r="I10" s="2"/>
      <c r="J10" s="2">
        <v>0.61637</v>
      </c>
      <c r="K10" s="2">
        <v>0.01666</v>
      </c>
      <c r="L10" s="2"/>
      <c r="M10" s="5">
        <v>46.3728813559322</v>
      </c>
      <c r="N10" s="5">
        <v>81.6</v>
      </c>
      <c r="O10" s="2"/>
      <c r="P10" s="2">
        <f t="shared" ref="P10:Q10" si="14">S10/G10</f>
        <v>12.92588233</v>
      </c>
      <c r="Q10" s="2">
        <f t="shared" si="14"/>
        <v>14.73156368</v>
      </c>
      <c r="R10" s="2"/>
      <c r="S10" s="5">
        <v>6245.799267958136</v>
      </c>
      <c r="T10" s="5">
        <v>16798.22528204</v>
      </c>
      <c r="V10" s="5">
        <v>0.6956936994176101</v>
      </c>
      <c r="W10" s="5">
        <v>0.6570170836101499</v>
      </c>
      <c r="Y10">
        <v>0.5042160581191903</v>
      </c>
      <c r="Z10">
        <v>0.4567600139494508</v>
      </c>
      <c r="AB10">
        <v>0.5540835803507586</v>
      </c>
      <c r="AC10">
        <v>0.5019340812631328</v>
      </c>
      <c r="AH10" s="10">
        <v>52.54237288135594</v>
      </c>
      <c r="AI10" s="10">
        <v>35.0</v>
      </c>
      <c r="AK10" s="10">
        <v>40.67796610169492</v>
      </c>
      <c r="AL10" s="10">
        <v>40.0</v>
      </c>
      <c r="AN10" s="12">
        <v>6.779661016949152</v>
      </c>
      <c r="AO10" s="10">
        <v>25.0</v>
      </c>
    </row>
    <row r="11">
      <c r="A11" s="3" t="s">
        <v>1061</v>
      </c>
      <c r="B11" s="3" t="s">
        <v>1077</v>
      </c>
      <c r="C11" s="2"/>
      <c r="D11" s="2">
        <v>42.75556</v>
      </c>
      <c r="E11" s="2">
        <v>56.56889</v>
      </c>
      <c r="F11" s="2"/>
      <c r="G11" s="2">
        <v>130.655</v>
      </c>
      <c r="H11" s="2">
        <v>1249.296</v>
      </c>
      <c r="I11" s="2"/>
      <c r="J11" s="2">
        <v>0.65181</v>
      </c>
      <c r="K11" s="2">
        <v>0.51911</v>
      </c>
      <c r="L11" s="2"/>
      <c r="M11" s="5">
        <v>27.41176470588235</v>
      </c>
      <c r="N11" s="5">
        <v>68.6086956521739</v>
      </c>
      <c r="O11" s="2"/>
      <c r="P11" s="2">
        <f t="shared" ref="P11:Q11" si="15">S11/G11</f>
        <v>12.69901503</v>
      </c>
      <c r="Q11" s="2">
        <f t="shared" si="15"/>
        <v>13.28859638</v>
      </c>
      <c r="R11" s="2"/>
      <c r="S11" s="5">
        <v>1659.1898081555878</v>
      </c>
      <c r="T11" s="5">
        <v>16601.390300026094</v>
      </c>
      <c r="V11" s="5">
        <v>0.7289894808132353</v>
      </c>
      <c r="W11" s="5">
        <v>0.5925982574216085</v>
      </c>
      <c r="Y11">
        <v>0.7952182125552794</v>
      </c>
      <c r="Z11">
        <v>0.8131678030097461</v>
      </c>
      <c r="AB11">
        <v>0.8738661676431642</v>
      </c>
      <c r="AC11">
        <v>0.8935909923184023</v>
      </c>
      <c r="AH11" s="10">
        <v>67.64705882352942</v>
      </c>
      <c r="AI11" s="10">
        <v>41.30434782608695</v>
      </c>
      <c r="AK11" s="10">
        <v>32.35294117647059</v>
      </c>
      <c r="AL11" s="10">
        <v>43.47826086956522</v>
      </c>
      <c r="AN11" s="12">
        <v>0.0</v>
      </c>
      <c r="AO11" s="10">
        <v>15.217391304347828</v>
      </c>
    </row>
    <row r="12">
      <c r="A12" s="3" t="s">
        <v>1062</v>
      </c>
      <c r="B12" s="3" t="s">
        <v>1078</v>
      </c>
      <c r="C12" s="2"/>
      <c r="D12" s="2">
        <v>104.10667</v>
      </c>
      <c r="E12" s="2">
        <v>46.02667</v>
      </c>
      <c r="F12" s="2"/>
      <c r="G12" s="2">
        <v>352.207</v>
      </c>
      <c r="H12" s="2">
        <v>952.448</v>
      </c>
      <c r="I12" s="2"/>
      <c r="J12" s="2">
        <v>0.6821</v>
      </c>
      <c r="K12" s="2">
        <v>0.01226</v>
      </c>
      <c r="L12" s="2"/>
      <c r="M12" s="5">
        <v>49.05747126436781</v>
      </c>
      <c r="N12" s="5">
        <v>43.2</v>
      </c>
      <c r="O12" s="2"/>
      <c r="P12" s="2">
        <f t="shared" ref="P12:Q12" si="16">S12/G12</f>
        <v>13.1378957</v>
      </c>
      <c r="Q12" s="2">
        <f t="shared" si="16"/>
        <v>12.84574331</v>
      </c>
      <c r="R12" s="2"/>
      <c r="S12" s="5">
        <v>4627.258829622187</v>
      </c>
      <c r="T12" s="5">
        <v>12234.902523902801</v>
      </c>
      <c r="V12" s="5">
        <v>0.7634597759772183</v>
      </c>
      <c r="W12" s="5">
        <v>0.589009816665788</v>
      </c>
      <c r="Y12">
        <v>0.8356813257018019</v>
      </c>
      <c r="Z12">
        <v>0.5431633442089119</v>
      </c>
      <c r="AB12">
        <v>0.9183311271448372</v>
      </c>
      <c r="AC12">
        <v>0.5968827958339691</v>
      </c>
      <c r="AH12" s="10">
        <v>45.97701149425287</v>
      </c>
      <c r="AI12" s="10">
        <v>48.0</v>
      </c>
      <c r="AK12" s="10">
        <v>47.12643678160919</v>
      </c>
      <c r="AL12" s="10">
        <v>44.0</v>
      </c>
      <c r="AN12" s="12">
        <v>6.896551724137931</v>
      </c>
      <c r="AO12" s="10">
        <v>8.0</v>
      </c>
    </row>
    <row r="13">
      <c r="A13" s="3" t="s">
        <v>1063</v>
      </c>
      <c r="B13" s="13" t="s">
        <v>1079</v>
      </c>
      <c r="C13" s="2"/>
      <c r="D13" s="2">
        <v>24.58667</v>
      </c>
      <c r="E13" s="2">
        <v>47.91111</v>
      </c>
      <c r="F13" s="2"/>
      <c r="G13" s="2">
        <v>413.078</v>
      </c>
      <c r="H13" s="2">
        <v>1350.897</v>
      </c>
      <c r="I13" s="2"/>
      <c r="J13" s="2">
        <v>0.68233</v>
      </c>
      <c r="K13" s="2">
        <v>0.0105</v>
      </c>
      <c r="L13" s="2"/>
      <c r="M13" s="5">
        <v>36.57142857142857</v>
      </c>
      <c r="N13" s="5">
        <v>70.96774193548387</v>
      </c>
      <c r="O13" s="2"/>
      <c r="P13" s="2">
        <f t="shared" ref="P13:Q13" si="17">S13/G13</f>
        <v>13.28043368</v>
      </c>
      <c r="Q13" s="2">
        <f t="shared" si="17"/>
        <v>12.6222594</v>
      </c>
      <c r="R13" s="2"/>
      <c r="S13" s="5">
        <v>5485.85498338</v>
      </c>
      <c r="T13" s="5">
        <v>17051.372354909676</v>
      </c>
      <c r="V13" s="5">
        <v>0.6826076989217145</v>
      </c>
      <c r="W13" s="5">
        <v>0.6243104718016934</v>
      </c>
      <c r="Y13">
        <v>0.8541213592568656</v>
      </c>
      <c r="Z13">
        <v>0.6470315548940527</v>
      </c>
      <c r="AB13">
        <v>0.93859490028227</v>
      </c>
      <c r="AC13">
        <v>0.7110236866967612</v>
      </c>
      <c r="AH13" s="10">
        <v>57.14285714285714</v>
      </c>
      <c r="AI13" s="10">
        <v>29.03225806451613</v>
      </c>
      <c r="AK13" s="10">
        <v>38.095238095238095</v>
      </c>
      <c r="AL13" s="10">
        <v>48.38709677419355</v>
      </c>
      <c r="AN13" s="12">
        <v>4.761904761904762</v>
      </c>
      <c r="AO13" s="10">
        <v>22.58064516129032</v>
      </c>
    </row>
    <row r="14">
      <c r="A14" s="3" t="s">
        <v>1064</v>
      </c>
      <c r="B14" s="3" t="s">
        <v>1080</v>
      </c>
      <c r="C14" s="2"/>
      <c r="D14" s="2">
        <v>63.98222</v>
      </c>
      <c r="E14" s="2">
        <v>33.06667</v>
      </c>
      <c r="F14" s="2"/>
      <c r="G14" s="2">
        <v>704.578</v>
      </c>
      <c r="H14" s="2">
        <v>1454.439</v>
      </c>
      <c r="I14" s="2"/>
      <c r="J14" s="2">
        <v>0.62231</v>
      </c>
      <c r="K14" s="2">
        <v>0.01439</v>
      </c>
      <c r="L14" s="2"/>
      <c r="M14" s="5">
        <v>40.170212765957444</v>
      </c>
      <c r="N14" s="5">
        <v>50.22222222222222</v>
      </c>
      <c r="O14" s="2"/>
      <c r="P14" s="2">
        <f t="shared" ref="P14:Q14" si="18">S14/G14</f>
        <v>11.95830397</v>
      </c>
      <c r="Q14" s="2">
        <f t="shared" si="18"/>
        <v>11.57677229</v>
      </c>
      <c r="R14" s="2"/>
      <c r="S14" s="5">
        <v>8425.557894618083</v>
      </c>
      <c r="T14" s="5">
        <v>16837.70910551852</v>
      </c>
      <c r="V14" s="5">
        <v>0.638896044756915</v>
      </c>
      <c r="W14" s="5">
        <v>0.5400606718001852</v>
      </c>
      <c r="Y14">
        <v>0.7345790752493427</v>
      </c>
      <c r="Z14">
        <v>0.8165321757528048</v>
      </c>
      <c r="AB14">
        <v>0.8072297530212557</v>
      </c>
      <c r="AC14">
        <v>0.8972881052228624</v>
      </c>
      <c r="AH14" s="10">
        <v>51.06382978723404</v>
      </c>
      <c r="AI14" s="10">
        <v>48.148148148148145</v>
      </c>
      <c r="AK14" s="10">
        <v>44.680851063829785</v>
      </c>
      <c r="AL14" s="10">
        <v>44.44444444444444</v>
      </c>
      <c r="AN14" s="12">
        <v>4.25531914893617</v>
      </c>
      <c r="AO14" s="10">
        <v>7.4074074074074066</v>
      </c>
    </row>
    <row r="15">
      <c r="A15" s="3" t="s">
        <v>1065</v>
      </c>
      <c r="B15" s="3" t="s">
        <v>1081</v>
      </c>
      <c r="C15" s="2"/>
      <c r="D15" s="2">
        <v>97.65333</v>
      </c>
      <c r="E15" s="2">
        <v>34.25778</v>
      </c>
      <c r="F15" s="2"/>
      <c r="G15" s="2">
        <v>597.205</v>
      </c>
      <c r="H15" s="2">
        <v>483.609</v>
      </c>
      <c r="I15" s="2"/>
      <c r="J15" s="2">
        <v>0.67082</v>
      </c>
      <c r="K15" s="2">
        <v>0.62859</v>
      </c>
      <c r="L15" s="2"/>
      <c r="M15" s="5">
        <v>41.91044776119403</v>
      </c>
      <c r="N15" s="5">
        <v>59.30434782608695</v>
      </c>
      <c r="O15" s="2"/>
      <c r="P15" s="2">
        <f t="shared" ref="P15:Q15" si="19">S15/G15</f>
        <v>11.35498506</v>
      </c>
      <c r="Q15" s="2">
        <f t="shared" si="19"/>
        <v>13.00270982</v>
      </c>
      <c r="R15" s="2"/>
      <c r="S15" s="5">
        <v>6781.253850221194</v>
      </c>
      <c r="T15" s="5">
        <v>6288.227495253478</v>
      </c>
      <c r="V15" s="5">
        <v>0.6508222251680149</v>
      </c>
      <c r="W15" s="5">
        <v>0.5703764308548263</v>
      </c>
      <c r="Y15">
        <v>0.6861005149542776</v>
      </c>
      <c r="Z15">
        <v>0.6713803404657278</v>
      </c>
      <c r="AB15">
        <v>0.7539566098398655</v>
      </c>
      <c r="AC15">
        <v>0.7377805939183822</v>
      </c>
      <c r="AH15" s="10">
        <v>53.73134328358209</v>
      </c>
      <c r="AI15" s="10">
        <v>52.17391304347826</v>
      </c>
      <c r="AK15" s="10">
        <v>40.298507462686565</v>
      </c>
      <c r="AL15" s="10">
        <v>30.434782608695656</v>
      </c>
      <c r="AN15" s="12">
        <v>5.970149253731343</v>
      </c>
      <c r="AO15" s="10">
        <v>17.391304347826086</v>
      </c>
    </row>
    <row r="16">
      <c r="A16" s="3" t="s">
        <v>1066</v>
      </c>
      <c r="B16" s="13" t="s">
        <v>1082</v>
      </c>
      <c r="C16" s="2"/>
      <c r="D16" s="2">
        <v>33.40444</v>
      </c>
      <c r="E16" s="2">
        <v>18.64889</v>
      </c>
      <c r="F16" s="2"/>
      <c r="G16" s="2">
        <v>563.308</v>
      </c>
      <c r="H16" s="2">
        <v>419.925</v>
      </c>
      <c r="I16" s="2"/>
      <c r="J16" s="2">
        <v>0.53453</v>
      </c>
      <c r="K16" s="2">
        <v>0.44608</v>
      </c>
      <c r="L16" s="2"/>
      <c r="M16" s="5">
        <v>42.0</v>
      </c>
      <c r="N16" s="5">
        <v>38.625</v>
      </c>
      <c r="O16" s="2"/>
      <c r="P16" s="2">
        <f t="shared" ref="P16:Q16" si="20">S16/G16</f>
        <v>12.70591253</v>
      </c>
      <c r="Q16" s="2">
        <f t="shared" si="20"/>
        <v>11.3869876</v>
      </c>
      <c r="R16" s="2"/>
      <c r="S16" s="5">
        <v>7157.342177774334</v>
      </c>
      <c r="T16" s="5">
        <v>4781.68076786125</v>
      </c>
      <c r="V16" s="5">
        <v>0.6999513253413666</v>
      </c>
      <c r="W16" s="5">
        <v>0.5530627533680937</v>
      </c>
      <c r="Y16">
        <v>0.8980842067701179</v>
      </c>
      <c r="Z16">
        <v>1.7159198215014404</v>
      </c>
      <c r="AB16">
        <v>0.9869057217254044</v>
      </c>
      <c r="AC16">
        <v>1.8856261774741103</v>
      </c>
      <c r="AH16" s="10">
        <v>36.666666666666664</v>
      </c>
      <c r="AI16" s="10">
        <v>68.75</v>
      </c>
      <c r="AK16" s="10">
        <v>60.0</v>
      </c>
      <c r="AL16" s="10">
        <v>25.0</v>
      </c>
      <c r="AN16" s="12">
        <v>3.3333333333333335</v>
      </c>
      <c r="AO16" s="10">
        <v>6.25</v>
      </c>
    </row>
    <row r="17">
      <c r="A17" s="3" t="s">
        <v>1067</v>
      </c>
      <c r="B17" s="3" t="s">
        <v>1083</v>
      </c>
      <c r="C17" s="2"/>
      <c r="D17" s="2">
        <v>25.29778</v>
      </c>
      <c r="E17" s="2">
        <v>40.12444</v>
      </c>
      <c r="F17" s="2"/>
      <c r="G17" s="2">
        <v>638.715</v>
      </c>
      <c r="H17" s="2">
        <v>385.663</v>
      </c>
      <c r="I17" s="2"/>
      <c r="J17" s="2">
        <v>0.02299</v>
      </c>
      <c r="K17" s="2">
        <v>0.47862</v>
      </c>
      <c r="L17" s="2"/>
      <c r="M17" s="5">
        <v>64.38095238095238</v>
      </c>
      <c r="N17" s="5">
        <v>49.333333333333336</v>
      </c>
      <c r="O17" s="2"/>
      <c r="P17" s="2">
        <f t="shared" ref="P17:Q17" si="21">S17/G17</f>
        <v>12.86915661</v>
      </c>
      <c r="Q17" s="2">
        <f t="shared" si="21"/>
        <v>12.73429491</v>
      </c>
      <c r="R17" s="2"/>
      <c r="S17" s="5">
        <v>8219.723362970952</v>
      </c>
      <c r="T17" s="5">
        <v>4911.146379101852</v>
      </c>
      <c r="V17" s="5">
        <v>0.8419744848935715</v>
      </c>
      <c r="W17" s="5">
        <v>0.5726423590643334</v>
      </c>
      <c r="Y17">
        <v>0.8301123655909728</v>
      </c>
      <c r="Z17">
        <v>0.6729065876059579</v>
      </c>
      <c r="AB17">
        <v>0.95415214435744</v>
      </c>
      <c r="AC17">
        <v>0.7394577885779757</v>
      </c>
      <c r="AH17" s="10">
        <v>33.33333333333333</v>
      </c>
      <c r="AI17" s="10">
        <v>55.55555555555556</v>
      </c>
      <c r="AK17" s="10">
        <v>52.38095238095239</v>
      </c>
      <c r="AL17" s="10">
        <v>37.03703703703704</v>
      </c>
      <c r="AN17" s="12">
        <v>14.285714285714285</v>
      </c>
      <c r="AO17" s="10">
        <v>7.4074074074074066</v>
      </c>
    </row>
    <row r="18">
      <c r="A18" s="3" t="s">
        <v>1068</v>
      </c>
      <c r="C18" s="2"/>
      <c r="D18" s="2">
        <v>19.28889</v>
      </c>
      <c r="F18" s="2"/>
      <c r="G18" s="2">
        <v>645.282</v>
      </c>
      <c r="I18" s="2"/>
      <c r="J18" s="2">
        <v>0.64723</v>
      </c>
      <c r="L18" s="2"/>
      <c r="M18" s="5">
        <v>58.25</v>
      </c>
      <c r="O18" s="2"/>
      <c r="P18" s="2">
        <f>S18/G18</f>
        <v>13.80678761</v>
      </c>
      <c r="R18" s="2"/>
      <c r="S18" s="5">
        <v>8909.2715235725</v>
      </c>
      <c r="V18" s="5">
        <v>0.6232302923346249</v>
      </c>
      <c r="Y18">
        <v>0.8294930397757466</v>
      </c>
      <c r="AB18">
        <v>0.9645267904369146</v>
      </c>
      <c r="AH18" s="10">
        <v>37.5</v>
      </c>
      <c r="AK18" s="10">
        <v>50.0</v>
      </c>
      <c r="AN18" s="12">
        <v>12.5</v>
      </c>
    </row>
    <row r="19">
      <c r="C19" s="2"/>
      <c r="F19" s="2"/>
      <c r="G19" s="2">
        <v>656.566</v>
      </c>
      <c r="I19" s="2"/>
      <c r="L19" s="2"/>
      <c r="O19" s="2"/>
      <c r="Q19" s="2"/>
      <c r="R19" s="2"/>
      <c r="AN19" s="4"/>
    </row>
    <row r="20">
      <c r="C20" s="2"/>
      <c r="F20" s="2"/>
      <c r="I20" s="2"/>
      <c r="L20" s="2"/>
      <c r="O20" s="2"/>
      <c r="P20" s="2"/>
      <c r="Q20" s="2"/>
      <c r="R20" s="2"/>
      <c r="AN20" s="4"/>
    </row>
    <row r="21">
      <c r="C21" s="2"/>
      <c r="F21" s="2"/>
      <c r="I21" s="2"/>
      <c r="L21" s="2"/>
      <c r="O21" s="2"/>
      <c r="P21" s="2"/>
      <c r="Q21" s="2"/>
      <c r="R21" s="2"/>
      <c r="AN21" s="4"/>
    </row>
    <row r="22">
      <c r="C22" s="2"/>
      <c r="F22" s="2"/>
      <c r="I22" s="2"/>
      <c r="L22" s="2"/>
      <c r="O22" s="2"/>
      <c r="P22" s="2"/>
      <c r="Q22" s="2"/>
      <c r="R22" s="2"/>
      <c r="AN22" s="4"/>
    </row>
    <row r="23">
      <c r="C23" s="2"/>
      <c r="F23" s="2"/>
      <c r="I23" s="2"/>
      <c r="L23" s="2"/>
      <c r="O23" s="2"/>
      <c r="P23" s="2"/>
      <c r="Q23" s="2"/>
      <c r="R23" s="2"/>
      <c r="AN23" s="4"/>
    </row>
    <row r="24">
      <c r="C24" s="2"/>
      <c r="F24" s="2"/>
      <c r="I24" s="2"/>
      <c r="L24" s="2"/>
      <c r="O24" s="2"/>
      <c r="P24" s="2"/>
      <c r="Q24" s="2"/>
      <c r="R24" s="2"/>
      <c r="AN24" s="4"/>
    </row>
    <row r="25">
      <c r="C25" s="2"/>
      <c r="F25" s="2"/>
      <c r="I25" s="2"/>
      <c r="L25" s="2"/>
      <c r="O25" s="2"/>
      <c r="P25" s="2"/>
      <c r="Q25" s="2"/>
      <c r="R25" s="2"/>
      <c r="AN25" s="4"/>
    </row>
    <row r="26">
      <c r="C26" s="2"/>
      <c r="F26" s="2"/>
      <c r="I26" s="2"/>
      <c r="L26" s="2"/>
      <c r="O26" s="2"/>
      <c r="P26" s="2"/>
      <c r="Q26" s="2"/>
      <c r="R26" s="2"/>
      <c r="AN26" s="4"/>
    </row>
    <row r="27">
      <c r="C27" s="2"/>
      <c r="F27" s="2"/>
      <c r="I27" s="2"/>
      <c r="L27" s="2"/>
      <c r="O27" s="2"/>
      <c r="P27" s="2"/>
      <c r="Q27" s="2"/>
      <c r="R27" s="2"/>
      <c r="AN27" s="4"/>
    </row>
    <row r="28">
      <c r="C28" s="2"/>
      <c r="F28" s="2"/>
      <c r="I28" s="2"/>
      <c r="L28" s="2"/>
      <c r="O28" s="2"/>
      <c r="P28" s="2"/>
      <c r="Q28" s="2"/>
      <c r="R28" s="2"/>
      <c r="AN28" s="4"/>
    </row>
    <row r="29">
      <c r="C29" s="2"/>
      <c r="F29" s="2"/>
      <c r="I29" s="2"/>
      <c r="L29" s="2"/>
      <c r="O29" s="2"/>
      <c r="P29" s="2"/>
      <c r="Q29" s="2"/>
      <c r="R29" s="2"/>
      <c r="AN29" s="4"/>
    </row>
    <row r="30">
      <c r="C30" s="2"/>
      <c r="F30" s="2"/>
      <c r="I30" s="2"/>
      <c r="L30" s="2"/>
      <c r="O30" s="2"/>
      <c r="P30" s="2"/>
      <c r="Q30" s="2"/>
      <c r="R30" s="2"/>
      <c r="AN30" s="4"/>
    </row>
    <row r="31">
      <c r="C31" s="2"/>
      <c r="F31" s="2"/>
      <c r="I31" s="2"/>
      <c r="L31" s="2"/>
      <c r="O31" s="2"/>
      <c r="P31" s="2"/>
      <c r="Q31" s="2"/>
      <c r="R31" s="2"/>
      <c r="AN31" s="4"/>
    </row>
    <row r="32">
      <c r="C32" s="2"/>
      <c r="F32" s="2"/>
      <c r="I32" s="2"/>
      <c r="L32" s="2"/>
      <c r="O32" s="2"/>
      <c r="P32" s="2"/>
      <c r="Q32" s="2"/>
      <c r="R32" s="2"/>
      <c r="AN32" s="4"/>
    </row>
    <row r="33">
      <c r="AN33" s="4"/>
    </row>
    <row r="34">
      <c r="AN34" s="4"/>
    </row>
    <row r="35">
      <c r="AN35" s="4"/>
    </row>
    <row r="36">
      <c r="AN36" s="4"/>
    </row>
    <row r="37">
      <c r="AN37" s="4"/>
    </row>
    <row r="38">
      <c r="AN38" s="4"/>
    </row>
    <row r="39">
      <c r="AN39" s="4"/>
    </row>
    <row r="40">
      <c r="AN40" s="4"/>
    </row>
    <row r="41">
      <c r="AN41" s="4"/>
    </row>
    <row r="42">
      <c r="AN42" s="4"/>
    </row>
    <row r="43">
      <c r="AN43" s="4"/>
    </row>
    <row r="44">
      <c r="AN44" s="4"/>
    </row>
    <row r="45">
      <c r="AN45" s="4"/>
    </row>
    <row r="46">
      <c r="AN46" s="4"/>
    </row>
    <row r="47">
      <c r="AN47" s="4"/>
    </row>
    <row r="48">
      <c r="AN48" s="4"/>
    </row>
    <row r="49">
      <c r="AN49" s="4"/>
    </row>
    <row r="50">
      <c r="AN50" s="4"/>
    </row>
    <row r="51">
      <c r="AN51" s="4"/>
    </row>
    <row r="52">
      <c r="AN52" s="4"/>
    </row>
    <row r="53">
      <c r="AN53" s="4"/>
    </row>
    <row r="54">
      <c r="AN54" s="4"/>
    </row>
    <row r="55">
      <c r="AN55" s="4"/>
    </row>
    <row r="56">
      <c r="AN56" s="4"/>
    </row>
    <row r="57">
      <c r="AN57" s="4"/>
    </row>
    <row r="58">
      <c r="AN58" s="4"/>
    </row>
    <row r="59">
      <c r="AN59" s="4"/>
    </row>
    <row r="60">
      <c r="AN60" s="4"/>
    </row>
    <row r="61">
      <c r="AN61" s="4"/>
    </row>
    <row r="62">
      <c r="AN62" s="4"/>
    </row>
    <row r="63">
      <c r="AN63" s="4"/>
    </row>
    <row r="64">
      <c r="AN64" s="4"/>
    </row>
    <row r="65">
      <c r="AN65" s="4"/>
    </row>
    <row r="66">
      <c r="AN66" s="4"/>
    </row>
    <row r="67">
      <c r="AN67" s="4"/>
    </row>
    <row r="68">
      <c r="AN68" s="4"/>
    </row>
    <row r="69">
      <c r="AN69" s="4"/>
    </row>
    <row r="70">
      <c r="AN70" s="4"/>
    </row>
    <row r="71">
      <c r="AN71" s="4"/>
    </row>
    <row r="72">
      <c r="AN72" s="4"/>
    </row>
    <row r="73">
      <c r="AN73" s="4"/>
    </row>
    <row r="74">
      <c r="AN74" s="4"/>
    </row>
    <row r="75">
      <c r="AN75" s="4"/>
    </row>
    <row r="76">
      <c r="AN76" s="4"/>
    </row>
    <row r="77">
      <c r="AN77" s="4"/>
    </row>
    <row r="78">
      <c r="AN78" s="4"/>
    </row>
    <row r="79">
      <c r="AN79" s="4"/>
    </row>
    <row r="80">
      <c r="AN80" s="4"/>
    </row>
    <row r="81">
      <c r="AN81" s="4"/>
    </row>
    <row r="82">
      <c r="AN82" s="4"/>
    </row>
    <row r="83">
      <c r="AN83" s="4"/>
    </row>
    <row r="84">
      <c r="AN84" s="4"/>
    </row>
    <row r="85">
      <c r="AN85" s="4"/>
    </row>
    <row r="86">
      <c r="AN86" s="4"/>
    </row>
    <row r="87">
      <c r="AN87" s="4"/>
    </row>
    <row r="88">
      <c r="AN88" s="4"/>
    </row>
    <row r="89">
      <c r="AN89" s="4"/>
    </row>
    <row r="90">
      <c r="AN90" s="4"/>
    </row>
    <row r="91">
      <c r="AN91" s="4"/>
    </row>
    <row r="92">
      <c r="AN92" s="4"/>
    </row>
    <row r="93">
      <c r="AN93" s="4"/>
    </row>
    <row r="94">
      <c r="AN94" s="4"/>
    </row>
    <row r="95">
      <c r="AN95" s="4"/>
    </row>
    <row r="96">
      <c r="AN96" s="4"/>
    </row>
    <row r="97">
      <c r="AN97" s="4"/>
    </row>
    <row r="98">
      <c r="AN98" s="4"/>
    </row>
    <row r="99">
      <c r="AN99" s="4"/>
    </row>
    <row r="100">
      <c r="AN100" s="4"/>
    </row>
    <row r="101">
      <c r="AN101" s="4"/>
    </row>
    <row r="102">
      <c r="AN102" s="4"/>
    </row>
    <row r="103">
      <c r="AN103" s="4"/>
    </row>
    <row r="104">
      <c r="AN104" s="4"/>
    </row>
    <row r="105">
      <c r="AN105" s="4"/>
    </row>
    <row r="106">
      <c r="AN106" s="4"/>
    </row>
    <row r="107">
      <c r="AN107" s="4"/>
    </row>
    <row r="108">
      <c r="AN108" s="4"/>
    </row>
    <row r="109">
      <c r="AN109" s="4"/>
    </row>
    <row r="110">
      <c r="AN110" s="4"/>
    </row>
    <row r="111">
      <c r="AN111" s="4"/>
    </row>
    <row r="112">
      <c r="AN112" s="4"/>
    </row>
    <row r="113">
      <c r="AN113" s="4"/>
    </row>
    <row r="114">
      <c r="AN114" s="4"/>
    </row>
    <row r="115">
      <c r="AN115" s="4"/>
    </row>
    <row r="116">
      <c r="AN116" s="4"/>
    </row>
    <row r="117">
      <c r="AN117" s="4"/>
    </row>
    <row r="118">
      <c r="AN118" s="4"/>
    </row>
    <row r="119">
      <c r="AN119" s="4"/>
    </row>
    <row r="120">
      <c r="AN120" s="4"/>
    </row>
    <row r="121">
      <c r="AN121" s="4"/>
    </row>
    <row r="122">
      <c r="AN122" s="4"/>
    </row>
    <row r="123">
      <c r="AN123" s="4"/>
    </row>
    <row r="124">
      <c r="AN124" s="4"/>
    </row>
    <row r="125">
      <c r="AN125" s="4"/>
    </row>
    <row r="126">
      <c r="AN126" s="4"/>
    </row>
    <row r="127">
      <c r="AN127" s="4"/>
    </row>
    <row r="128">
      <c r="AN128" s="4"/>
    </row>
    <row r="129">
      <c r="AN129" s="4"/>
    </row>
    <row r="130">
      <c r="AN130" s="4"/>
    </row>
    <row r="131">
      <c r="AN131" s="4"/>
    </row>
    <row r="132">
      <c r="AN132" s="4"/>
    </row>
    <row r="133">
      <c r="AN133" s="4"/>
    </row>
    <row r="134">
      <c r="AN134" s="4"/>
    </row>
    <row r="135">
      <c r="AN135" s="4"/>
    </row>
    <row r="136">
      <c r="AN136" s="4"/>
    </row>
    <row r="137">
      <c r="AN137" s="4"/>
    </row>
    <row r="138">
      <c r="AN138" s="4"/>
    </row>
    <row r="139">
      <c r="AN139" s="4"/>
    </row>
    <row r="140">
      <c r="AN140" s="4"/>
    </row>
    <row r="141">
      <c r="AN141" s="4"/>
    </row>
    <row r="142">
      <c r="AN142" s="4"/>
    </row>
    <row r="143">
      <c r="AN143" s="4"/>
    </row>
    <row r="144">
      <c r="AN144" s="4"/>
    </row>
    <row r="145">
      <c r="AN145" s="4"/>
    </row>
    <row r="146">
      <c r="AN146" s="4"/>
    </row>
    <row r="147">
      <c r="AN147" s="4"/>
    </row>
    <row r="148">
      <c r="AN148" s="4"/>
    </row>
    <row r="149">
      <c r="AN149" s="4"/>
    </row>
    <row r="150">
      <c r="AN150" s="4"/>
    </row>
    <row r="151">
      <c r="AN151" s="4"/>
    </row>
    <row r="152">
      <c r="AN152" s="4"/>
    </row>
    <row r="153">
      <c r="AN153" s="4"/>
    </row>
    <row r="154">
      <c r="AN154" s="4"/>
    </row>
    <row r="155">
      <c r="AN155" s="4"/>
    </row>
    <row r="156">
      <c r="AN156" s="4"/>
    </row>
    <row r="157">
      <c r="AN157" s="4"/>
    </row>
    <row r="158">
      <c r="AN158" s="4"/>
    </row>
    <row r="159">
      <c r="AN159" s="4"/>
    </row>
    <row r="160">
      <c r="AN160" s="4"/>
    </row>
    <row r="161">
      <c r="AN161" s="4"/>
    </row>
    <row r="162">
      <c r="AN162" s="4"/>
    </row>
    <row r="163">
      <c r="AN163" s="4"/>
    </row>
    <row r="164">
      <c r="AN164" s="4"/>
    </row>
    <row r="165">
      <c r="AN165" s="4"/>
    </row>
    <row r="166">
      <c r="AN166" s="4"/>
    </row>
    <row r="167">
      <c r="AN167" s="4"/>
    </row>
    <row r="168">
      <c r="AN168" s="4"/>
    </row>
    <row r="169">
      <c r="AN169" s="4"/>
    </row>
    <row r="170">
      <c r="AN170" s="4"/>
    </row>
    <row r="171">
      <c r="AN171" s="4"/>
    </row>
    <row r="172">
      <c r="AN172" s="4"/>
    </row>
    <row r="173">
      <c r="AN173" s="4"/>
    </row>
    <row r="174">
      <c r="AN174" s="4"/>
    </row>
    <row r="175">
      <c r="AN175" s="4"/>
    </row>
    <row r="176">
      <c r="AN176" s="4"/>
    </row>
    <row r="177">
      <c r="AN177" s="4"/>
    </row>
    <row r="178">
      <c r="AN178" s="4"/>
    </row>
    <row r="179">
      <c r="AN179" s="4"/>
    </row>
    <row r="180">
      <c r="AN180" s="4"/>
    </row>
    <row r="181">
      <c r="AN181" s="4"/>
    </row>
    <row r="182">
      <c r="AN182" s="4"/>
    </row>
    <row r="183">
      <c r="AN183" s="4"/>
    </row>
    <row r="184">
      <c r="AN184" s="4"/>
    </row>
    <row r="185">
      <c r="AN185" s="4"/>
    </row>
    <row r="186">
      <c r="AN186" s="4"/>
    </row>
    <row r="187">
      <c r="AN187" s="4"/>
    </row>
    <row r="188">
      <c r="AN188" s="4"/>
    </row>
    <row r="189">
      <c r="AN189" s="4"/>
    </row>
    <row r="190">
      <c r="AN190" s="4"/>
    </row>
    <row r="191">
      <c r="AN191" s="4"/>
    </row>
    <row r="192">
      <c r="AN192" s="4"/>
    </row>
    <row r="193">
      <c r="AN193" s="4"/>
    </row>
    <row r="194">
      <c r="AN194" s="4"/>
    </row>
    <row r="195">
      <c r="AN195" s="4"/>
    </row>
    <row r="196">
      <c r="AN196" s="4"/>
    </row>
    <row r="197">
      <c r="AN197" s="4"/>
    </row>
    <row r="198">
      <c r="AN198" s="4"/>
    </row>
    <row r="199">
      <c r="AN199" s="4"/>
    </row>
    <row r="200">
      <c r="AN200" s="4"/>
    </row>
    <row r="201">
      <c r="AN201" s="4"/>
    </row>
    <row r="202">
      <c r="AN202" s="4"/>
    </row>
    <row r="203">
      <c r="AN203" s="4"/>
    </row>
    <row r="204">
      <c r="AN204" s="4"/>
    </row>
    <row r="205">
      <c r="AN205" s="4"/>
    </row>
    <row r="206">
      <c r="AN206" s="4"/>
    </row>
    <row r="207">
      <c r="AN207" s="4"/>
    </row>
    <row r="208">
      <c r="AN208" s="4"/>
    </row>
    <row r="209">
      <c r="AN209" s="4"/>
    </row>
    <row r="210">
      <c r="AN210" s="4"/>
    </row>
    <row r="211">
      <c r="AN211" s="4"/>
    </row>
    <row r="212">
      <c r="AN212" s="4"/>
    </row>
    <row r="213">
      <c r="AN213" s="4"/>
    </row>
    <row r="214">
      <c r="AN214" s="4"/>
    </row>
    <row r="215">
      <c r="AN215" s="4"/>
    </row>
    <row r="216">
      <c r="AN216" s="4"/>
    </row>
    <row r="217">
      <c r="AN217" s="4"/>
    </row>
    <row r="218">
      <c r="AN218" s="4"/>
    </row>
    <row r="219">
      <c r="AN219" s="4"/>
    </row>
    <row r="220">
      <c r="AN220" s="4"/>
    </row>
    <row r="221">
      <c r="AN221" s="4"/>
    </row>
    <row r="222">
      <c r="AN222" s="4"/>
    </row>
    <row r="223">
      <c r="AN223" s="4"/>
    </row>
    <row r="224">
      <c r="AN224" s="4"/>
    </row>
    <row r="225">
      <c r="AN225" s="4"/>
    </row>
    <row r="226">
      <c r="AN226" s="4"/>
    </row>
    <row r="227">
      <c r="AN227" s="4"/>
    </row>
    <row r="228">
      <c r="AN228" s="4"/>
    </row>
    <row r="229">
      <c r="AN229" s="4"/>
    </row>
    <row r="230">
      <c r="AN230" s="4"/>
    </row>
    <row r="231">
      <c r="AN231" s="4"/>
    </row>
    <row r="232">
      <c r="AN232" s="4"/>
    </row>
    <row r="233">
      <c r="AN233" s="4"/>
    </row>
    <row r="234">
      <c r="AN234" s="4"/>
    </row>
    <row r="235">
      <c r="AN235" s="4"/>
    </row>
    <row r="236">
      <c r="AN236" s="4"/>
    </row>
    <row r="237">
      <c r="AN237" s="4"/>
    </row>
    <row r="238">
      <c r="AN238" s="4"/>
    </row>
    <row r="239">
      <c r="AN239" s="4"/>
    </row>
    <row r="240">
      <c r="AN240" s="4"/>
    </row>
    <row r="241">
      <c r="AN241" s="4"/>
    </row>
    <row r="242">
      <c r="AN242" s="4"/>
    </row>
    <row r="243">
      <c r="AN243" s="4"/>
    </row>
    <row r="244">
      <c r="AN244" s="4"/>
    </row>
    <row r="245">
      <c r="AN245" s="4"/>
    </row>
    <row r="246">
      <c r="AN246" s="4"/>
    </row>
    <row r="247">
      <c r="AN247" s="4"/>
    </row>
    <row r="248">
      <c r="AN248" s="4"/>
    </row>
    <row r="249">
      <c r="AN249" s="4"/>
    </row>
    <row r="250">
      <c r="AN250" s="4"/>
    </row>
    <row r="251">
      <c r="AN251" s="4"/>
    </row>
    <row r="252">
      <c r="AN252" s="4"/>
    </row>
    <row r="253">
      <c r="AN253" s="4"/>
    </row>
    <row r="254">
      <c r="AN254" s="4"/>
    </row>
    <row r="255">
      <c r="AN255" s="4"/>
    </row>
    <row r="256">
      <c r="AN256" s="4"/>
    </row>
    <row r="257">
      <c r="AN257" s="4"/>
    </row>
    <row r="258">
      <c r="AN258" s="4"/>
    </row>
    <row r="259">
      <c r="AN259" s="4"/>
    </row>
    <row r="260">
      <c r="AN260" s="4"/>
    </row>
    <row r="261">
      <c r="AN261" s="4"/>
    </row>
    <row r="262">
      <c r="AN262" s="4"/>
    </row>
    <row r="263">
      <c r="AN263" s="4"/>
    </row>
    <row r="264">
      <c r="AN264" s="4"/>
    </row>
    <row r="265">
      <c r="AN265" s="4"/>
    </row>
    <row r="266">
      <c r="AN266" s="4"/>
    </row>
    <row r="267">
      <c r="AN267" s="4"/>
    </row>
    <row r="268">
      <c r="AN268" s="4"/>
    </row>
    <row r="269">
      <c r="AN269" s="4"/>
    </row>
    <row r="270">
      <c r="AN270" s="4"/>
    </row>
    <row r="271">
      <c r="AN271" s="4"/>
    </row>
    <row r="272">
      <c r="AN272" s="4"/>
    </row>
    <row r="273">
      <c r="AN273" s="4"/>
    </row>
    <row r="274">
      <c r="AN274" s="4"/>
    </row>
    <row r="275">
      <c r="AN275" s="4"/>
    </row>
    <row r="276">
      <c r="AN276" s="4"/>
    </row>
    <row r="277">
      <c r="AN277" s="4"/>
    </row>
    <row r="278">
      <c r="AN278" s="4"/>
    </row>
    <row r="279">
      <c r="AN279" s="4"/>
    </row>
    <row r="280">
      <c r="AN280" s="4"/>
    </row>
    <row r="281">
      <c r="AN281" s="4"/>
    </row>
    <row r="282">
      <c r="AN282" s="4"/>
    </row>
    <row r="283">
      <c r="AN283" s="4"/>
    </row>
    <row r="284">
      <c r="AN284" s="4"/>
    </row>
    <row r="285">
      <c r="AN285" s="4"/>
    </row>
    <row r="286">
      <c r="AN286" s="4"/>
    </row>
    <row r="287">
      <c r="AN287" s="4"/>
    </row>
    <row r="288">
      <c r="AN288" s="4"/>
    </row>
    <row r="289">
      <c r="AN289" s="4"/>
    </row>
    <row r="290">
      <c r="AN290" s="4"/>
    </row>
    <row r="291">
      <c r="AN291" s="4"/>
    </row>
    <row r="292">
      <c r="AN292" s="4"/>
    </row>
    <row r="293">
      <c r="AN293" s="4"/>
    </row>
    <row r="294">
      <c r="AN294" s="4"/>
    </row>
    <row r="295">
      <c r="AN295" s="4"/>
    </row>
    <row r="296">
      <c r="AN296" s="4"/>
    </row>
    <row r="297">
      <c r="AN297" s="4"/>
    </row>
    <row r="298">
      <c r="AN298" s="4"/>
    </row>
    <row r="299">
      <c r="AN299" s="4"/>
    </row>
    <row r="300">
      <c r="AN300" s="4"/>
    </row>
    <row r="301">
      <c r="AN301" s="4"/>
    </row>
    <row r="302">
      <c r="AN302" s="4"/>
    </row>
    <row r="303">
      <c r="AN303" s="4"/>
    </row>
    <row r="304">
      <c r="AN304" s="4"/>
    </row>
    <row r="305">
      <c r="AN305" s="4"/>
    </row>
    <row r="306">
      <c r="AN306" s="4"/>
    </row>
    <row r="307">
      <c r="AN307" s="4"/>
    </row>
    <row r="308">
      <c r="AN308" s="4"/>
    </row>
    <row r="309">
      <c r="AN309" s="4"/>
    </row>
    <row r="310">
      <c r="AN310" s="4"/>
    </row>
    <row r="311">
      <c r="AN311" s="4"/>
    </row>
    <row r="312">
      <c r="AN312" s="4"/>
    </row>
    <row r="313">
      <c r="AN313" s="4"/>
    </row>
    <row r="314">
      <c r="AN314" s="4"/>
    </row>
    <row r="315">
      <c r="AN315" s="4"/>
    </row>
    <row r="316">
      <c r="AN316" s="4"/>
    </row>
    <row r="317">
      <c r="AN317" s="4"/>
    </row>
    <row r="318">
      <c r="AN318" s="4"/>
    </row>
    <row r="319">
      <c r="AN319" s="4"/>
    </row>
    <row r="320">
      <c r="AN320" s="4"/>
    </row>
    <row r="321">
      <c r="AN321" s="4"/>
    </row>
    <row r="322">
      <c r="AN322" s="4"/>
    </row>
    <row r="323">
      <c r="AN323" s="4"/>
    </row>
    <row r="324">
      <c r="AN324" s="4"/>
    </row>
    <row r="325">
      <c r="AN325" s="4"/>
    </row>
    <row r="326">
      <c r="AN326" s="4"/>
    </row>
    <row r="327">
      <c r="AN327" s="4"/>
    </row>
    <row r="328">
      <c r="AN328" s="4"/>
    </row>
    <row r="329">
      <c r="AN329" s="4"/>
    </row>
    <row r="330">
      <c r="AN330" s="4"/>
    </row>
    <row r="331">
      <c r="AN331" s="4"/>
    </row>
    <row r="332">
      <c r="AN332" s="4"/>
    </row>
    <row r="333">
      <c r="AN333" s="4"/>
    </row>
    <row r="334">
      <c r="AN334" s="4"/>
    </row>
    <row r="335">
      <c r="AN335" s="4"/>
    </row>
    <row r="336">
      <c r="AN336" s="4"/>
    </row>
    <row r="337">
      <c r="AN337" s="4"/>
    </row>
    <row r="338">
      <c r="AN338" s="4"/>
    </row>
    <row r="339">
      <c r="AN339" s="4"/>
    </row>
    <row r="340">
      <c r="AN340" s="4"/>
    </row>
    <row r="341">
      <c r="AN341" s="4"/>
    </row>
    <row r="342">
      <c r="AN342" s="4"/>
    </row>
    <row r="343">
      <c r="AN343" s="4"/>
    </row>
    <row r="344">
      <c r="AN344" s="4"/>
    </row>
    <row r="345">
      <c r="AN345" s="4"/>
    </row>
    <row r="346">
      <c r="AN346" s="4"/>
    </row>
    <row r="347">
      <c r="AN347" s="4"/>
    </row>
    <row r="348">
      <c r="AN348" s="4"/>
    </row>
    <row r="349">
      <c r="AN349" s="4"/>
    </row>
    <row r="350">
      <c r="AN350" s="4"/>
    </row>
    <row r="351">
      <c r="AN351" s="4"/>
    </row>
    <row r="352">
      <c r="AN352" s="4"/>
    </row>
    <row r="353">
      <c r="AN353" s="4"/>
    </row>
    <row r="354">
      <c r="AN354" s="4"/>
    </row>
    <row r="355">
      <c r="AN355" s="4"/>
    </row>
    <row r="356">
      <c r="AN356" s="4"/>
    </row>
    <row r="357">
      <c r="AN357" s="4"/>
    </row>
    <row r="358">
      <c r="AN358" s="4"/>
    </row>
    <row r="359">
      <c r="AN359" s="4"/>
    </row>
    <row r="360">
      <c r="AN360" s="4"/>
    </row>
    <row r="361">
      <c r="AN361" s="4"/>
    </row>
    <row r="362">
      <c r="AN362" s="4"/>
    </row>
    <row r="363">
      <c r="AN363" s="4"/>
    </row>
    <row r="364">
      <c r="AN364" s="4"/>
    </row>
    <row r="365">
      <c r="AN365" s="4"/>
    </row>
    <row r="366">
      <c r="AN366" s="4"/>
    </row>
    <row r="367">
      <c r="AN367" s="4"/>
    </row>
    <row r="368">
      <c r="AN368" s="4"/>
    </row>
    <row r="369">
      <c r="AN369" s="4"/>
    </row>
    <row r="370">
      <c r="AN370" s="4"/>
    </row>
    <row r="371">
      <c r="AN371" s="4"/>
    </row>
    <row r="372">
      <c r="AN372" s="4"/>
    </row>
    <row r="373">
      <c r="AN373" s="4"/>
    </row>
    <row r="374">
      <c r="AN374" s="4"/>
    </row>
    <row r="375">
      <c r="AN375" s="4"/>
    </row>
    <row r="376">
      <c r="AN376" s="4"/>
    </row>
    <row r="377">
      <c r="AN377" s="4"/>
    </row>
    <row r="378">
      <c r="AN378" s="4"/>
    </row>
    <row r="379">
      <c r="AN379" s="4"/>
    </row>
    <row r="380">
      <c r="AN380" s="4"/>
    </row>
    <row r="381">
      <c r="AN381" s="4"/>
    </row>
    <row r="382">
      <c r="AN382" s="4"/>
    </row>
    <row r="383">
      <c r="AN383" s="4"/>
    </row>
    <row r="384">
      <c r="AN384" s="4"/>
    </row>
    <row r="385">
      <c r="AN385" s="4"/>
    </row>
    <row r="386">
      <c r="AN386" s="4"/>
    </row>
    <row r="387">
      <c r="AN387" s="4"/>
    </row>
    <row r="388">
      <c r="AN388" s="4"/>
    </row>
    <row r="389">
      <c r="AN389" s="4"/>
    </row>
    <row r="390">
      <c r="AN390" s="4"/>
    </row>
    <row r="391">
      <c r="AN391" s="4"/>
    </row>
    <row r="392">
      <c r="AN392" s="4"/>
    </row>
    <row r="393">
      <c r="AN393" s="4"/>
    </row>
    <row r="394">
      <c r="AN394" s="4"/>
    </row>
    <row r="395">
      <c r="AN395" s="4"/>
    </row>
    <row r="396">
      <c r="AN396" s="4"/>
    </row>
    <row r="397">
      <c r="AN397" s="4"/>
    </row>
    <row r="398">
      <c r="AN398" s="4"/>
    </row>
    <row r="399">
      <c r="AN399" s="4"/>
    </row>
    <row r="400">
      <c r="AN400" s="4"/>
    </row>
    <row r="401">
      <c r="AN401" s="4"/>
    </row>
    <row r="402">
      <c r="AN402" s="4"/>
    </row>
    <row r="403">
      <c r="AN403" s="4"/>
    </row>
    <row r="404">
      <c r="AN404" s="4"/>
    </row>
    <row r="405">
      <c r="AN405" s="4"/>
    </row>
    <row r="406">
      <c r="AN406" s="4"/>
    </row>
    <row r="407">
      <c r="AN407" s="4"/>
    </row>
    <row r="408">
      <c r="AN408" s="4"/>
    </row>
    <row r="409">
      <c r="AN409" s="4"/>
    </row>
    <row r="410">
      <c r="AN410" s="4"/>
    </row>
    <row r="411">
      <c r="AN411" s="4"/>
    </row>
    <row r="412">
      <c r="AN412" s="4"/>
    </row>
    <row r="413">
      <c r="AN413" s="4"/>
    </row>
    <row r="414">
      <c r="AN414" s="4"/>
    </row>
    <row r="415">
      <c r="AN415" s="4"/>
    </row>
    <row r="416">
      <c r="AN416" s="4"/>
    </row>
    <row r="417">
      <c r="AN417" s="4"/>
    </row>
    <row r="418">
      <c r="AN418" s="4"/>
    </row>
    <row r="419">
      <c r="AN419" s="4"/>
    </row>
    <row r="420">
      <c r="AN420" s="4"/>
    </row>
    <row r="421">
      <c r="AN421" s="4"/>
    </row>
    <row r="422">
      <c r="AN422" s="4"/>
    </row>
    <row r="423">
      <c r="AN423" s="4"/>
    </row>
    <row r="424">
      <c r="AN424" s="4"/>
    </row>
    <row r="425">
      <c r="AN425" s="4"/>
    </row>
    <row r="426">
      <c r="AN426" s="4"/>
    </row>
    <row r="427">
      <c r="AN427" s="4"/>
    </row>
    <row r="428">
      <c r="AN428" s="4"/>
    </row>
    <row r="429">
      <c r="AN429" s="4"/>
    </row>
    <row r="430">
      <c r="AN430" s="4"/>
    </row>
    <row r="431">
      <c r="AN431" s="4"/>
    </row>
    <row r="432">
      <c r="AN432" s="4"/>
    </row>
    <row r="433">
      <c r="AN433" s="4"/>
    </row>
    <row r="434">
      <c r="AN434" s="4"/>
    </row>
    <row r="435">
      <c r="AN435" s="4"/>
    </row>
    <row r="436">
      <c r="AN436" s="4"/>
    </row>
    <row r="437">
      <c r="AN437" s="4"/>
    </row>
    <row r="438">
      <c r="AN438" s="4"/>
    </row>
    <row r="439">
      <c r="AN439" s="4"/>
    </row>
    <row r="440">
      <c r="AN440" s="4"/>
    </row>
    <row r="441">
      <c r="AN441" s="4"/>
    </row>
    <row r="442">
      <c r="AN442" s="4"/>
    </row>
    <row r="443">
      <c r="AN443" s="4"/>
    </row>
    <row r="444">
      <c r="AN444" s="4"/>
    </row>
    <row r="445">
      <c r="AN445" s="4"/>
    </row>
    <row r="446">
      <c r="AN446" s="4"/>
    </row>
    <row r="447">
      <c r="AN447" s="4"/>
    </row>
    <row r="448">
      <c r="AN448" s="4"/>
    </row>
    <row r="449">
      <c r="AN449" s="4"/>
    </row>
    <row r="450">
      <c r="AN450" s="4"/>
    </row>
    <row r="451">
      <c r="AN451" s="4"/>
    </row>
    <row r="452">
      <c r="AN452" s="4"/>
    </row>
    <row r="453">
      <c r="AN453" s="4"/>
    </row>
    <row r="454">
      <c r="AN454" s="4"/>
    </row>
    <row r="455">
      <c r="AN455" s="4"/>
    </row>
    <row r="456">
      <c r="AN456" s="4"/>
    </row>
    <row r="457">
      <c r="AN457" s="4"/>
    </row>
    <row r="458">
      <c r="AN458" s="4"/>
    </row>
    <row r="459">
      <c r="AN459" s="4"/>
    </row>
    <row r="460">
      <c r="AN460" s="4"/>
    </row>
    <row r="461">
      <c r="AN461" s="4"/>
    </row>
    <row r="462">
      <c r="AN462" s="4"/>
    </row>
    <row r="463">
      <c r="AN463" s="4"/>
    </row>
    <row r="464">
      <c r="AN464" s="4"/>
    </row>
    <row r="465">
      <c r="AN465" s="4"/>
    </row>
    <row r="466">
      <c r="AN466" s="4"/>
    </row>
    <row r="467">
      <c r="AN467" s="4"/>
    </row>
    <row r="468">
      <c r="AN468" s="4"/>
    </row>
    <row r="469">
      <c r="AN469" s="4"/>
    </row>
    <row r="470">
      <c r="AN470" s="4"/>
    </row>
    <row r="471">
      <c r="AN471" s="4"/>
    </row>
    <row r="472">
      <c r="AN472" s="4"/>
    </row>
    <row r="473">
      <c r="AN473" s="4"/>
    </row>
    <row r="474">
      <c r="AN474" s="4"/>
    </row>
    <row r="475">
      <c r="AN475" s="4"/>
    </row>
    <row r="476">
      <c r="AN476" s="4"/>
    </row>
    <row r="477">
      <c r="AN477" s="4"/>
    </row>
    <row r="478">
      <c r="AN478" s="4"/>
    </row>
    <row r="479">
      <c r="AN479" s="4"/>
    </row>
    <row r="480">
      <c r="AN480" s="4"/>
    </row>
    <row r="481">
      <c r="AN481" s="4"/>
    </row>
    <row r="482">
      <c r="AN482" s="4"/>
    </row>
    <row r="483">
      <c r="AN483" s="4"/>
    </row>
    <row r="484">
      <c r="AN484" s="4"/>
    </row>
    <row r="485">
      <c r="AN485" s="4"/>
    </row>
    <row r="486">
      <c r="AN486" s="4"/>
    </row>
    <row r="487">
      <c r="AN487" s="4"/>
    </row>
    <row r="488">
      <c r="AN488" s="4"/>
    </row>
    <row r="489">
      <c r="AN489" s="4"/>
    </row>
    <row r="490">
      <c r="AN490" s="4"/>
    </row>
    <row r="491">
      <c r="AN491" s="4"/>
    </row>
    <row r="492">
      <c r="AN492" s="4"/>
    </row>
    <row r="493">
      <c r="AN493" s="4"/>
    </row>
    <row r="494">
      <c r="AN494" s="4"/>
    </row>
    <row r="495">
      <c r="AN495" s="4"/>
    </row>
    <row r="496">
      <c r="AN496" s="4"/>
    </row>
    <row r="497">
      <c r="AN497" s="4"/>
    </row>
    <row r="498">
      <c r="AN498" s="4"/>
    </row>
    <row r="499">
      <c r="AN499" s="4"/>
    </row>
    <row r="500">
      <c r="AN500" s="4"/>
    </row>
    <row r="501">
      <c r="AN501" s="4"/>
    </row>
    <row r="502">
      <c r="AN502" s="4"/>
    </row>
    <row r="503">
      <c r="AN503" s="4"/>
    </row>
    <row r="504">
      <c r="AN504" s="4"/>
    </row>
    <row r="505">
      <c r="AN505" s="4"/>
    </row>
    <row r="506">
      <c r="AN506" s="4"/>
    </row>
    <row r="507">
      <c r="AN507" s="4"/>
    </row>
    <row r="508">
      <c r="AN508" s="4"/>
    </row>
    <row r="509">
      <c r="AN509" s="4"/>
    </row>
    <row r="510">
      <c r="AN510" s="4"/>
    </row>
    <row r="511">
      <c r="AN511" s="4"/>
    </row>
    <row r="512">
      <c r="AN512" s="4"/>
    </row>
    <row r="513">
      <c r="AN513" s="4"/>
    </row>
    <row r="514">
      <c r="AN514" s="4"/>
    </row>
    <row r="515">
      <c r="AN515" s="4"/>
    </row>
    <row r="516">
      <c r="AN516" s="4"/>
    </row>
    <row r="517">
      <c r="AN517" s="4"/>
    </row>
    <row r="518">
      <c r="AN518" s="4"/>
    </row>
    <row r="519">
      <c r="AN519" s="4"/>
    </row>
    <row r="520">
      <c r="AN520" s="4"/>
    </row>
    <row r="521">
      <c r="AN521" s="4"/>
    </row>
    <row r="522">
      <c r="AN522" s="4"/>
    </row>
    <row r="523">
      <c r="AN523" s="4"/>
    </row>
    <row r="524">
      <c r="AN524" s="4"/>
    </row>
    <row r="525">
      <c r="AN525" s="4"/>
    </row>
    <row r="526">
      <c r="AN526" s="4"/>
    </row>
    <row r="527">
      <c r="AN527" s="4"/>
    </row>
    <row r="528">
      <c r="AN528" s="4"/>
    </row>
    <row r="529">
      <c r="AN529" s="4"/>
    </row>
    <row r="530">
      <c r="AN530" s="4"/>
    </row>
    <row r="531">
      <c r="AN531" s="4"/>
    </row>
    <row r="532">
      <c r="AN532" s="4"/>
    </row>
    <row r="533">
      <c r="AN533" s="4"/>
    </row>
    <row r="534">
      <c r="AN534" s="4"/>
    </row>
    <row r="535">
      <c r="AN535" s="4"/>
    </row>
    <row r="536">
      <c r="AN536" s="4"/>
    </row>
    <row r="537">
      <c r="AN537" s="4"/>
    </row>
    <row r="538">
      <c r="AN538" s="4"/>
    </row>
    <row r="539">
      <c r="AN539" s="4"/>
    </row>
    <row r="540">
      <c r="AN540" s="4"/>
    </row>
    <row r="541">
      <c r="AN541" s="4"/>
    </row>
    <row r="542">
      <c r="AN542" s="4"/>
    </row>
    <row r="543">
      <c r="AN543" s="4"/>
    </row>
    <row r="544">
      <c r="AN544" s="4"/>
    </row>
    <row r="545">
      <c r="AN545" s="4"/>
    </row>
    <row r="546">
      <c r="AN546" s="4"/>
    </row>
    <row r="547">
      <c r="AN547" s="4"/>
    </row>
    <row r="548">
      <c r="AN548" s="4"/>
    </row>
    <row r="549">
      <c r="AN549" s="4"/>
    </row>
    <row r="550">
      <c r="AN550" s="4"/>
    </row>
    <row r="551">
      <c r="AN551" s="4"/>
    </row>
    <row r="552">
      <c r="AN552" s="4"/>
    </row>
    <row r="553">
      <c r="AN553" s="4"/>
    </row>
    <row r="554">
      <c r="AN554" s="4"/>
    </row>
    <row r="555">
      <c r="AN555" s="4"/>
    </row>
    <row r="556">
      <c r="AN556" s="4"/>
    </row>
    <row r="557">
      <c r="AN557" s="4"/>
    </row>
    <row r="558">
      <c r="AN558" s="4"/>
    </row>
    <row r="559">
      <c r="AN559" s="4"/>
    </row>
    <row r="560">
      <c r="AN560" s="4"/>
    </row>
    <row r="561">
      <c r="AN561" s="4"/>
    </row>
    <row r="562">
      <c r="AN562" s="4"/>
    </row>
    <row r="563">
      <c r="AN563" s="4"/>
    </row>
    <row r="564">
      <c r="AN564" s="4"/>
    </row>
    <row r="565">
      <c r="AN565" s="4"/>
    </row>
    <row r="566">
      <c r="AN566" s="4"/>
    </row>
    <row r="567">
      <c r="AN567" s="4"/>
    </row>
    <row r="568">
      <c r="AN568" s="4"/>
    </row>
    <row r="569">
      <c r="AN569" s="4"/>
    </row>
    <row r="570">
      <c r="AN570" s="4"/>
    </row>
    <row r="571">
      <c r="AN571" s="4"/>
    </row>
    <row r="572">
      <c r="AN572" s="4"/>
    </row>
    <row r="573">
      <c r="AN573" s="4"/>
    </row>
    <row r="574">
      <c r="AN574" s="4"/>
    </row>
    <row r="575">
      <c r="AN575" s="4"/>
    </row>
    <row r="576">
      <c r="AN576" s="4"/>
    </row>
    <row r="577">
      <c r="AN577" s="4"/>
    </row>
    <row r="578">
      <c r="AN578" s="4"/>
    </row>
    <row r="579">
      <c r="AN579" s="4"/>
    </row>
    <row r="580">
      <c r="AN580" s="4"/>
    </row>
    <row r="581">
      <c r="AN581" s="4"/>
    </row>
    <row r="582">
      <c r="AN582" s="4"/>
    </row>
    <row r="583">
      <c r="AN583" s="4"/>
    </row>
    <row r="584">
      <c r="AN584" s="4"/>
    </row>
    <row r="585">
      <c r="AN585" s="4"/>
    </row>
    <row r="586">
      <c r="AN586" s="4"/>
    </row>
    <row r="587">
      <c r="AN587" s="4"/>
    </row>
    <row r="588">
      <c r="AN588" s="4"/>
    </row>
    <row r="589">
      <c r="AN589" s="4"/>
    </row>
    <row r="590">
      <c r="AN590" s="4"/>
    </row>
    <row r="591">
      <c r="AN591" s="4"/>
    </row>
    <row r="592">
      <c r="AN592" s="4"/>
    </row>
    <row r="593">
      <c r="AN593" s="4"/>
    </row>
    <row r="594">
      <c r="AN594" s="4"/>
    </row>
    <row r="595">
      <c r="AN595" s="4"/>
    </row>
    <row r="596">
      <c r="AN596" s="4"/>
    </row>
    <row r="597">
      <c r="AN597" s="4"/>
    </row>
    <row r="598">
      <c r="AN598" s="4"/>
    </row>
    <row r="599">
      <c r="AN599" s="4"/>
    </row>
    <row r="600">
      <c r="AN600" s="4"/>
    </row>
    <row r="601">
      <c r="AN601" s="4"/>
    </row>
    <row r="602">
      <c r="AN602" s="4"/>
    </row>
    <row r="603">
      <c r="AN603" s="4"/>
    </row>
    <row r="604">
      <c r="AN604" s="4"/>
    </row>
    <row r="605">
      <c r="AN605" s="4"/>
    </row>
    <row r="606">
      <c r="AN606" s="4"/>
    </row>
    <row r="607">
      <c r="AN607" s="4"/>
    </row>
    <row r="608">
      <c r="AN608" s="4"/>
    </row>
    <row r="609">
      <c r="AN609" s="4"/>
    </row>
    <row r="610">
      <c r="AN610" s="4"/>
    </row>
    <row r="611">
      <c r="AN611" s="4"/>
    </row>
    <row r="612">
      <c r="AN612" s="4"/>
    </row>
    <row r="613">
      <c r="AN613" s="4"/>
    </row>
    <row r="614">
      <c r="AN614" s="4"/>
    </row>
    <row r="615">
      <c r="AN615" s="4"/>
    </row>
    <row r="616">
      <c r="AN616" s="4"/>
    </row>
    <row r="617">
      <c r="AN617" s="4"/>
    </row>
    <row r="618">
      <c r="AN618" s="4"/>
    </row>
    <row r="619">
      <c r="AN619" s="4"/>
    </row>
    <row r="620">
      <c r="AN620" s="4"/>
    </row>
    <row r="621">
      <c r="AN621" s="4"/>
    </row>
    <row r="622">
      <c r="AN622" s="4"/>
    </row>
    <row r="623">
      <c r="AN623" s="4"/>
    </row>
    <row r="624">
      <c r="AN624" s="4"/>
    </row>
    <row r="625">
      <c r="AN625" s="4"/>
    </row>
    <row r="626">
      <c r="AN626" s="4"/>
    </row>
    <row r="627">
      <c r="AN627" s="4"/>
    </row>
    <row r="628">
      <c r="AN628" s="4"/>
    </row>
    <row r="629">
      <c r="AN629" s="4"/>
    </row>
    <row r="630">
      <c r="AN630" s="4"/>
    </row>
    <row r="631">
      <c r="AN631" s="4"/>
    </row>
    <row r="632">
      <c r="AN632" s="4"/>
    </row>
    <row r="633">
      <c r="AN633" s="4"/>
    </row>
    <row r="634">
      <c r="AN634" s="4"/>
    </row>
    <row r="635">
      <c r="AN635" s="4"/>
    </row>
    <row r="636">
      <c r="AN636" s="4"/>
    </row>
    <row r="637">
      <c r="AN637" s="4"/>
    </row>
    <row r="638">
      <c r="AN638" s="4"/>
    </row>
    <row r="639">
      <c r="AN639" s="4"/>
    </row>
    <row r="640">
      <c r="AN640" s="4"/>
    </row>
    <row r="641">
      <c r="AN641" s="4"/>
    </row>
    <row r="642">
      <c r="AN642" s="4"/>
    </row>
    <row r="643">
      <c r="AN643" s="4"/>
    </row>
    <row r="644">
      <c r="AN644" s="4"/>
    </row>
    <row r="645">
      <c r="AN645" s="4"/>
    </row>
    <row r="646">
      <c r="AN646" s="4"/>
    </row>
    <row r="647">
      <c r="AN647" s="4"/>
    </row>
    <row r="648">
      <c r="AN648" s="4"/>
    </row>
    <row r="649">
      <c r="AN649" s="4"/>
    </row>
    <row r="650">
      <c r="AN650" s="4"/>
    </row>
    <row r="651">
      <c r="AN651" s="4"/>
    </row>
    <row r="652">
      <c r="AN652" s="4"/>
    </row>
    <row r="653">
      <c r="AN653" s="4"/>
    </row>
    <row r="654">
      <c r="AN654" s="4"/>
    </row>
    <row r="655">
      <c r="AN655" s="4"/>
    </row>
    <row r="656">
      <c r="AN656" s="4"/>
    </row>
    <row r="657">
      <c r="AN657" s="4"/>
    </row>
    <row r="658">
      <c r="AN658" s="4"/>
    </row>
    <row r="659">
      <c r="AN659" s="4"/>
    </row>
    <row r="660">
      <c r="AN660" s="4"/>
    </row>
    <row r="661">
      <c r="AN661" s="4"/>
    </row>
    <row r="662">
      <c r="AN662" s="4"/>
    </row>
    <row r="663">
      <c r="AN663" s="4"/>
    </row>
    <row r="664">
      <c r="AN664" s="4"/>
    </row>
    <row r="665">
      <c r="AN665" s="4"/>
    </row>
    <row r="666">
      <c r="AN666" s="4"/>
    </row>
    <row r="667">
      <c r="AN667" s="4"/>
    </row>
    <row r="668">
      <c r="AN668" s="4"/>
    </row>
    <row r="669">
      <c r="AN669" s="4"/>
    </row>
    <row r="670">
      <c r="AN670" s="4"/>
    </row>
    <row r="671">
      <c r="AN671" s="4"/>
    </row>
    <row r="672">
      <c r="AN672" s="4"/>
    </row>
    <row r="673">
      <c r="AN673" s="4"/>
    </row>
    <row r="674">
      <c r="AN674" s="4"/>
    </row>
    <row r="675">
      <c r="AN675" s="4"/>
    </row>
    <row r="676">
      <c r="AN676" s="4"/>
    </row>
    <row r="677">
      <c r="AN677" s="4"/>
    </row>
    <row r="678">
      <c r="AN678" s="4"/>
    </row>
    <row r="679">
      <c r="AN679" s="4"/>
    </row>
    <row r="680">
      <c r="AN680" s="4"/>
    </row>
    <row r="681">
      <c r="AN681" s="4"/>
    </row>
    <row r="682">
      <c r="AN682" s="4"/>
    </row>
    <row r="683">
      <c r="AN683" s="4"/>
    </row>
    <row r="684">
      <c r="AN684" s="4"/>
    </row>
    <row r="685">
      <c r="AN685" s="4"/>
    </row>
    <row r="686">
      <c r="AN686" s="4"/>
    </row>
    <row r="687">
      <c r="AN687" s="4"/>
    </row>
    <row r="688">
      <c r="AN688" s="4"/>
    </row>
    <row r="689">
      <c r="AN689" s="4"/>
    </row>
    <row r="690">
      <c r="AN690" s="4"/>
    </row>
    <row r="691">
      <c r="AN691" s="4"/>
    </row>
    <row r="692">
      <c r="AN692" s="4"/>
    </row>
    <row r="693">
      <c r="AN693" s="4"/>
    </row>
    <row r="694">
      <c r="AN694" s="4"/>
    </row>
    <row r="695">
      <c r="AN695" s="4"/>
    </row>
    <row r="696">
      <c r="AN696" s="4"/>
    </row>
    <row r="697">
      <c r="AN697" s="4"/>
    </row>
    <row r="698">
      <c r="AN698" s="4"/>
    </row>
    <row r="699">
      <c r="AN699" s="4"/>
    </row>
    <row r="700">
      <c r="AN700" s="4"/>
    </row>
    <row r="701">
      <c r="AN701" s="4"/>
    </row>
    <row r="702">
      <c r="AN702" s="4"/>
    </row>
    <row r="703">
      <c r="AN703" s="4"/>
    </row>
    <row r="704">
      <c r="AN704" s="4"/>
    </row>
    <row r="705">
      <c r="AN705" s="4"/>
    </row>
    <row r="706">
      <c r="AN706" s="4"/>
    </row>
    <row r="707">
      <c r="AN707" s="4"/>
    </row>
    <row r="708">
      <c r="AN708" s="4"/>
    </row>
    <row r="709">
      <c r="AN709" s="4"/>
    </row>
    <row r="710">
      <c r="AN710" s="4"/>
    </row>
    <row r="711">
      <c r="AN711" s="4"/>
    </row>
    <row r="712">
      <c r="AN712" s="4"/>
    </row>
    <row r="713">
      <c r="AN713" s="4"/>
    </row>
    <row r="714">
      <c r="AN714" s="4"/>
    </row>
    <row r="715">
      <c r="AN715" s="4"/>
    </row>
    <row r="716">
      <c r="AN716" s="4"/>
    </row>
    <row r="717">
      <c r="AN717" s="4"/>
    </row>
    <row r="718">
      <c r="AN718" s="4"/>
    </row>
    <row r="719">
      <c r="AN719" s="4"/>
    </row>
    <row r="720">
      <c r="AN720" s="4"/>
    </row>
    <row r="721">
      <c r="AN721" s="4"/>
    </row>
    <row r="722">
      <c r="AN722" s="4"/>
    </row>
    <row r="723">
      <c r="AN723" s="4"/>
    </row>
    <row r="724">
      <c r="AN724" s="4"/>
    </row>
    <row r="725">
      <c r="AN725" s="4"/>
    </row>
    <row r="726">
      <c r="AN726" s="4"/>
    </row>
    <row r="727">
      <c r="AN727" s="4"/>
    </row>
    <row r="728">
      <c r="AN728" s="4"/>
    </row>
    <row r="729">
      <c r="AN729" s="4"/>
    </row>
    <row r="730">
      <c r="AN730" s="4"/>
    </row>
    <row r="731">
      <c r="AN731" s="4"/>
    </row>
    <row r="732">
      <c r="AN732" s="4"/>
    </row>
    <row r="733">
      <c r="AN733" s="4"/>
    </row>
    <row r="734">
      <c r="AN734" s="4"/>
    </row>
    <row r="735">
      <c r="AN735" s="4"/>
    </row>
    <row r="736">
      <c r="AN736" s="4"/>
    </row>
    <row r="737">
      <c r="AN737" s="4"/>
    </row>
    <row r="738">
      <c r="AN738" s="4"/>
    </row>
    <row r="739">
      <c r="AN739" s="4"/>
    </row>
    <row r="740">
      <c r="AN740" s="4"/>
    </row>
    <row r="741">
      <c r="AN741" s="4"/>
    </row>
    <row r="742">
      <c r="AN742" s="4"/>
    </row>
    <row r="743">
      <c r="AN743" s="4"/>
    </row>
    <row r="744">
      <c r="AN744" s="4"/>
    </row>
    <row r="745">
      <c r="AN745" s="4"/>
    </row>
    <row r="746">
      <c r="AN746" s="4"/>
    </row>
    <row r="747">
      <c r="AN747" s="4"/>
    </row>
    <row r="748">
      <c r="AN748" s="4"/>
    </row>
    <row r="749">
      <c r="AN749" s="4"/>
    </row>
    <row r="750">
      <c r="AN750" s="4"/>
    </row>
    <row r="751">
      <c r="AN751" s="4"/>
    </row>
    <row r="752">
      <c r="AN752" s="4"/>
    </row>
    <row r="753">
      <c r="AN753" s="4"/>
    </row>
    <row r="754">
      <c r="AN754" s="4"/>
    </row>
    <row r="755">
      <c r="AN755" s="4"/>
    </row>
    <row r="756">
      <c r="AN756" s="4"/>
    </row>
    <row r="757">
      <c r="AN757" s="4"/>
    </row>
    <row r="758">
      <c r="AN758" s="4"/>
    </row>
    <row r="759">
      <c r="AN759" s="4"/>
    </row>
    <row r="760">
      <c r="AN760" s="4"/>
    </row>
    <row r="761">
      <c r="AN761" s="4"/>
    </row>
    <row r="762">
      <c r="AN762" s="4"/>
    </row>
    <row r="763">
      <c r="AN763" s="4"/>
    </row>
    <row r="764">
      <c r="AN764" s="4"/>
    </row>
    <row r="765">
      <c r="AN765" s="4"/>
    </row>
    <row r="766">
      <c r="AN766" s="4"/>
    </row>
    <row r="767">
      <c r="AN767" s="4"/>
    </row>
    <row r="768">
      <c r="AN768" s="4"/>
    </row>
    <row r="769">
      <c r="AN769" s="4"/>
    </row>
    <row r="770">
      <c r="AN770" s="4"/>
    </row>
    <row r="771">
      <c r="AN771" s="4"/>
    </row>
    <row r="772">
      <c r="AN772" s="4"/>
    </row>
    <row r="773">
      <c r="AN773" s="4"/>
    </row>
    <row r="774">
      <c r="AN774" s="4"/>
    </row>
    <row r="775">
      <c r="AN775" s="4"/>
    </row>
    <row r="776">
      <c r="AN776" s="4"/>
    </row>
    <row r="777">
      <c r="AN777" s="4"/>
    </row>
    <row r="778">
      <c r="AN778" s="4"/>
    </row>
    <row r="779">
      <c r="AN779" s="4"/>
    </row>
    <row r="780">
      <c r="AN780" s="4"/>
    </row>
    <row r="781">
      <c r="AN781" s="4"/>
    </row>
    <row r="782">
      <c r="AN782" s="4"/>
    </row>
    <row r="783">
      <c r="AN783" s="4"/>
    </row>
    <row r="784">
      <c r="AN784" s="4"/>
    </row>
    <row r="785">
      <c r="AN785" s="4"/>
    </row>
    <row r="786">
      <c r="AN786" s="4"/>
    </row>
    <row r="787">
      <c r="AN787" s="4"/>
    </row>
    <row r="788">
      <c r="AN788" s="4"/>
    </row>
    <row r="789">
      <c r="AN789" s="4"/>
    </row>
    <row r="790">
      <c r="AN790" s="4"/>
    </row>
    <row r="791">
      <c r="AN791" s="4"/>
    </row>
    <row r="792">
      <c r="AN792" s="4"/>
    </row>
    <row r="793">
      <c r="AN793" s="4"/>
    </row>
    <row r="794">
      <c r="AN794" s="4"/>
    </row>
    <row r="795">
      <c r="AN795" s="4"/>
    </row>
    <row r="796">
      <c r="AN796" s="4"/>
    </row>
    <row r="797">
      <c r="AN797" s="4"/>
    </row>
    <row r="798">
      <c r="AN798" s="4"/>
    </row>
    <row r="799">
      <c r="AN799" s="4"/>
    </row>
    <row r="800">
      <c r="AN800" s="4"/>
    </row>
    <row r="801">
      <c r="AN801" s="4"/>
    </row>
    <row r="802">
      <c r="AN802" s="4"/>
    </row>
    <row r="803">
      <c r="AN803" s="4"/>
    </row>
    <row r="804">
      <c r="AN804" s="4"/>
    </row>
    <row r="805">
      <c r="AN805" s="4"/>
    </row>
    <row r="806">
      <c r="AN806" s="4"/>
    </row>
    <row r="807">
      <c r="AN807" s="4"/>
    </row>
    <row r="808">
      <c r="AN808" s="4"/>
    </row>
    <row r="809">
      <c r="AN809" s="4"/>
    </row>
    <row r="810">
      <c r="AN810" s="4"/>
    </row>
    <row r="811">
      <c r="AN811" s="4"/>
    </row>
    <row r="812">
      <c r="AN812" s="4"/>
    </row>
    <row r="813">
      <c r="AN813" s="4"/>
    </row>
    <row r="814">
      <c r="AN814" s="4"/>
    </row>
    <row r="815">
      <c r="AN815" s="4"/>
    </row>
    <row r="816">
      <c r="AN816" s="4"/>
    </row>
    <row r="817">
      <c r="AN817" s="4"/>
    </row>
    <row r="818">
      <c r="AN818" s="4"/>
    </row>
    <row r="819">
      <c r="AN819" s="4"/>
    </row>
    <row r="820">
      <c r="AN820" s="4"/>
    </row>
    <row r="821">
      <c r="AN821" s="4"/>
    </row>
    <row r="822">
      <c r="AN822" s="4"/>
    </row>
    <row r="823">
      <c r="AN823" s="4"/>
    </row>
    <row r="824">
      <c r="AN824" s="4"/>
    </row>
    <row r="825">
      <c r="AN825" s="4"/>
    </row>
    <row r="826">
      <c r="AN826" s="4"/>
    </row>
    <row r="827">
      <c r="AN827" s="4"/>
    </row>
    <row r="828">
      <c r="AN828" s="4"/>
    </row>
    <row r="829">
      <c r="AN829" s="4"/>
    </row>
    <row r="830">
      <c r="AN830" s="4"/>
    </row>
    <row r="831">
      <c r="AN831" s="4"/>
    </row>
    <row r="832">
      <c r="AN832" s="4"/>
    </row>
    <row r="833">
      <c r="AN833" s="4"/>
    </row>
    <row r="834">
      <c r="AN834" s="4"/>
    </row>
    <row r="835">
      <c r="AN835" s="4"/>
    </row>
    <row r="836">
      <c r="AN836" s="4"/>
    </row>
    <row r="837">
      <c r="AN837" s="4"/>
    </row>
    <row r="838">
      <c r="AN838" s="4"/>
    </row>
    <row r="839">
      <c r="AN839" s="4"/>
    </row>
    <row r="840">
      <c r="AN840" s="4"/>
    </row>
    <row r="841">
      <c r="AN841" s="4"/>
    </row>
    <row r="842">
      <c r="AN842" s="4"/>
    </row>
    <row r="843">
      <c r="AN843" s="4"/>
    </row>
    <row r="844">
      <c r="AN844" s="4"/>
    </row>
    <row r="845">
      <c r="AN845" s="4"/>
    </row>
    <row r="846">
      <c r="AN846" s="4"/>
    </row>
    <row r="847">
      <c r="AN847" s="4"/>
    </row>
    <row r="848">
      <c r="AN848" s="4"/>
    </row>
    <row r="849">
      <c r="AN849" s="4"/>
    </row>
    <row r="850">
      <c r="AN850" s="4"/>
    </row>
    <row r="851">
      <c r="AN851" s="4"/>
    </row>
    <row r="852">
      <c r="AN852" s="4"/>
    </row>
    <row r="853">
      <c r="AN853" s="4"/>
    </row>
    <row r="854">
      <c r="AN854" s="4"/>
    </row>
    <row r="855">
      <c r="AN855" s="4"/>
    </row>
    <row r="856">
      <c r="AN856" s="4"/>
    </row>
    <row r="857">
      <c r="AN857" s="4"/>
    </row>
    <row r="858">
      <c r="AN858" s="4"/>
    </row>
    <row r="859">
      <c r="AN859" s="4"/>
    </row>
    <row r="860">
      <c r="AN860" s="4"/>
    </row>
    <row r="861">
      <c r="AN861" s="4"/>
    </row>
    <row r="862">
      <c r="AN862" s="4"/>
    </row>
    <row r="863">
      <c r="AN863" s="4"/>
    </row>
    <row r="864">
      <c r="AN864" s="4"/>
    </row>
    <row r="865">
      <c r="AN865" s="4"/>
    </row>
    <row r="866">
      <c r="AN866" s="4"/>
    </row>
    <row r="867">
      <c r="AN867" s="4"/>
    </row>
    <row r="868">
      <c r="AN868" s="4"/>
    </row>
    <row r="869">
      <c r="AN869" s="4"/>
    </row>
    <row r="870">
      <c r="AN870" s="4"/>
    </row>
    <row r="871">
      <c r="AN871" s="4"/>
    </row>
    <row r="872">
      <c r="AN872" s="4"/>
    </row>
    <row r="873">
      <c r="AN873" s="4"/>
    </row>
    <row r="874">
      <c r="AN874" s="4"/>
    </row>
    <row r="875">
      <c r="AN875" s="4"/>
    </row>
    <row r="876">
      <c r="AN876" s="4"/>
    </row>
    <row r="877">
      <c r="AN877" s="4"/>
    </row>
    <row r="878">
      <c r="AN878" s="4"/>
    </row>
    <row r="879">
      <c r="AN879" s="4"/>
    </row>
    <row r="880">
      <c r="AN880" s="4"/>
    </row>
    <row r="881">
      <c r="AN881" s="4"/>
    </row>
    <row r="882">
      <c r="AN882" s="4"/>
    </row>
    <row r="883">
      <c r="AN883" s="4"/>
    </row>
    <row r="884">
      <c r="AN884" s="4"/>
    </row>
    <row r="885">
      <c r="AN885" s="4"/>
    </row>
    <row r="886">
      <c r="AN886" s="4"/>
    </row>
    <row r="887">
      <c r="AN887" s="4"/>
    </row>
    <row r="888">
      <c r="AN888" s="4"/>
    </row>
    <row r="889">
      <c r="AN889" s="4"/>
    </row>
    <row r="890">
      <c r="AN890" s="4"/>
    </row>
    <row r="891">
      <c r="AN891" s="4"/>
    </row>
    <row r="892">
      <c r="AN892" s="4"/>
    </row>
    <row r="893">
      <c r="AN893" s="4"/>
    </row>
    <row r="894">
      <c r="AN894" s="4"/>
    </row>
    <row r="895">
      <c r="AN895" s="4"/>
    </row>
    <row r="896">
      <c r="AN896" s="4"/>
    </row>
    <row r="897">
      <c r="AN897" s="4"/>
    </row>
    <row r="898">
      <c r="AN898" s="4"/>
    </row>
    <row r="899">
      <c r="AN899" s="4"/>
    </row>
    <row r="900">
      <c r="AN900" s="4"/>
    </row>
    <row r="901">
      <c r="AN901" s="4"/>
    </row>
    <row r="902">
      <c r="AN902" s="4"/>
    </row>
    <row r="903">
      <c r="AN903" s="4"/>
    </row>
    <row r="904">
      <c r="AN904" s="4"/>
    </row>
    <row r="905">
      <c r="AN905" s="4"/>
    </row>
    <row r="906">
      <c r="AN906" s="4"/>
    </row>
    <row r="907">
      <c r="AN907" s="4"/>
    </row>
    <row r="908">
      <c r="AN908" s="4"/>
    </row>
    <row r="909">
      <c r="AN909" s="4"/>
    </row>
    <row r="910">
      <c r="AN910" s="4"/>
    </row>
    <row r="911">
      <c r="AN911" s="4"/>
    </row>
    <row r="912">
      <c r="AN912" s="4"/>
    </row>
    <row r="913">
      <c r="AN913" s="4"/>
    </row>
    <row r="914">
      <c r="AN914" s="4"/>
    </row>
    <row r="915">
      <c r="AN915" s="4"/>
    </row>
    <row r="916">
      <c r="AN916" s="4"/>
    </row>
    <row r="917">
      <c r="AN917" s="4"/>
    </row>
    <row r="918">
      <c r="AN918" s="4"/>
    </row>
    <row r="919">
      <c r="AN919" s="4"/>
    </row>
    <row r="920">
      <c r="AN920" s="4"/>
    </row>
    <row r="921">
      <c r="AN921" s="4"/>
    </row>
    <row r="922">
      <c r="AN922" s="4"/>
    </row>
    <row r="923">
      <c r="AN923" s="4"/>
    </row>
    <row r="924">
      <c r="AN924" s="4"/>
    </row>
    <row r="925">
      <c r="AN925" s="4"/>
    </row>
    <row r="926">
      <c r="AN926" s="4"/>
    </row>
    <row r="927">
      <c r="AN927" s="4"/>
    </row>
    <row r="928">
      <c r="AN928" s="4"/>
    </row>
    <row r="929">
      <c r="AN929" s="4"/>
    </row>
    <row r="930">
      <c r="AN930" s="4"/>
    </row>
    <row r="931">
      <c r="AN931" s="4"/>
    </row>
    <row r="932">
      <c r="AN932" s="4"/>
    </row>
    <row r="933">
      <c r="AN933" s="4"/>
    </row>
    <row r="934">
      <c r="AN934" s="4"/>
    </row>
    <row r="935">
      <c r="AN935" s="4"/>
    </row>
    <row r="936">
      <c r="AN936" s="4"/>
    </row>
    <row r="937">
      <c r="AN937" s="4"/>
    </row>
    <row r="938">
      <c r="AN938" s="4"/>
    </row>
    <row r="939">
      <c r="AN939" s="4"/>
    </row>
    <row r="940">
      <c r="AN940" s="4"/>
    </row>
    <row r="941">
      <c r="AN941" s="4"/>
    </row>
    <row r="942">
      <c r="AN942" s="4"/>
    </row>
    <row r="943">
      <c r="AN943" s="4"/>
    </row>
    <row r="944">
      <c r="AN944" s="4"/>
    </row>
    <row r="945">
      <c r="AN945" s="4"/>
    </row>
    <row r="946">
      <c r="AN946" s="4"/>
    </row>
    <row r="947">
      <c r="AN947" s="4"/>
    </row>
    <row r="948">
      <c r="AN948" s="4"/>
    </row>
    <row r="949">
      <c r="AN949" s="4"/>
    </row>
    <row r="950">
      <c r="AN950" s="4"/>
    </row>
    <row r="951">
      <c r="AN951" s="4"/>
    </row>
    <row r="952">
      <c r="AN952" s="4"/>
    </row>
    <row r="953">
      <c r="AN953" s="4"/>
    </row>
    <row r="954">
      <c r="AN954" s="4"/>
    </row>
    <row r="955">
      <c r="AN955" s="4"/>
    </row>
    <row r="956">
      <c r="AN956" s="4"/>
    </row>
    <row r="957">
      <c r="AN957" s="4"/>
    </row>
    <row r="958">
      <c r="AN958" s="4"/>
    </row>
    <row r="959">
      <c r="AN959" s="4"/>
    </row>
    <row r="960">
      <c r="AN960" s="4"/>
    </row>
    <row r="961">
      <c r="AN961" s="4"/>
    </row>
    <row r="962">
      <c r="AN962" s="4"/>
    </row>
    <row r="963">
      <c r="AN963" s="4"/>
    </row>
    <row r="964">
      <c r="AN964" s="4"/>
    </row>
    <row r="965">
      <c r="AN965" s="4"/>
    </row>
    <row r="966">
      <c r="AN966" s="4"/>
    </row>
    <row r="967">
      <c r="AN967" s="4"/>
    </row>
    <row r="968">
      <c r="AN968" s="4"/>
    </row>
    <row r="969">
      <c r="AN969" s="4"/>
    </row>
    <row r="970">
      <c r="AN970" s="4"/>
    </row>
    <row r="971">
      <c r="AN971" s="4"/>
    </row>
    <row r="972">
      <c r="AN972" s="4"/>
    </row>
    <row r="973">
      <c r="AN973" s="4"/>
    </row>
    <row r="974">
      <c r="AN974" s="4"/>
    </row>
    <row r="975">
      <c r="AN975" s="4"/>
    </row>
    <row r="976">
      <c r="AN976" s="4"/>
    </row>
    <row r="977">
      <c r="AN977" s="4"/>
    </row>
    <row r="978">
      <c r="AN978" s="4"/>
    </row>
    <row r="979">
      <c r="AN979" s="4"/>
    </row>
    <row r="980">
      <c r="AN980" s="4"/>
    </row>
    <row r="981">
      <c r="AN981" s="4"/>
    </row>
    <row r="982">
      <c r="AN982" s="4"/>
    </row>
    <row r="983">
      <c r="AN983" s="4"/>
    </row>
    <row r="984">
      <c r="AN984" s="4"/>
    </row>
    <row r="985">
      <c r="AN985" s="4"/>
    </row>
    <row r="986">
      <c r="AN986" s="4"/>
    </row>
    <row r="987">
      <c r="AN987" s="4"/>
    </row>
    <row r="988">
      <c r="AN988" s="4"/>
    </row>
    <row r="989">
      <c r="AN989" s="4"/>
    </row>
    <row r="990">
      <c r="AN990" s="4"/>
    </row>
    <row r="991">
      <c r="AN991" s="4"/>
    </row>
    <row r="992">
      <c r="AN992" s="4"/>
    </row>
    <row r="993">
      <c r="AN993" s="4"/>
    </row>
    <row r="994">
      <c r="AN994" s="4"/>
    </row>
    <row r="995">
      <c r="AN995" s="4"/>
    </row>
    <row r="996">
      <c r="AN996" s="4"/>
    </row>
    <row r="997">
      <c r="AN997" s="4"/>
    </row>
    <row r="998">
      <c r="AN998" s="4"/>
    </row>
    <row r="999">
      <c r="AN999" s="4"/>
    </row>
    <row r="1000">
      <c r="AN1000" s="4"/>
    </row>
    <row r="1001">
      <c r="AN1001" s="4"/>
    </row>
    <row r="1002">
      <c r="AN1002" s="4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7.43"/>
    <col customWidth="1" min="2" max="2" width="19.29"/>
    <col customWidth="1" min="3" max="3" width="9.86"/>
    <col customWidth="1" min="4" max="4" width="11.0"/>
    <col customWidth="1" min="5" max="5" width="14.14"/>
  </cols>
  <sheetData>
    <row r="2">
      <c r="E2" s="2" t="s">
        <v>1095</v>
      </c>
      <c r="F2" s="1">
        <v>0.39537758589866984</v>
      </c>
    </row>
    <row r="3">
      <c r="A3" s="2" t="s">
        <v>0</v>
      </c>
      <c r="B3" s="2" t="s">
        <v>46</v>
      </c>
      <c r="C3" s="2" t="s">
        <v>1</v>
      </c>
      <c r="D3" s="2" t="s">
        <v>2</v>
      </c>
      <c r="E3" s="2" t="s">
        <v>3</v>
      </c>
      <c r="F3" s="2" t="s">
        <v>1096</v>
      </c>
      <c r="G3" s="2" t="s">
        <v>1097</v>
      </c>
    </row>
    <row r="4">
      <c r="A4" s="2" t="s">
        <v>6</v>
      </c>
      <c r="B4" s="3" t="str">
        <f t="shared" ref="B4:B32" si="1">LEFT(A4,16)</f>
        <v>CONT-01m_m67_001</v>
      </c>
      <c r="C4" s="2">
        <v>114.11556</v>
      </c>
      <c r="D4" s="2">
        <v>266.3108</v>
      </c>
      <c r="E4" s="2">
        <v>0.61829</v>
      </c>
      <c r="F4">
        <f t="shared" ref="F4:F32" si="2">$F$2*D4</f>
        <v>105.2933212</v>
      </c>
      <c r="G4" s="2">
        <v>88.0</v>
      </c>
    </row>
    <row r="5">
      <c r="A5" s="2" t="s">
        <v>8</v>
      </c>
      <c r="B5" s="3" t="str">
        <f t="shared" si="1"/>
        <v>CONT-01m_m67_002</v>
      </c>
      <c r="C5" s="2">
        <v>22.27556</v>
      </c>
      <c r="D5" s="2">
        <v>433.69992</v>
      </c>
      <c r="E5" s="2">
        <v>0.47196</v>
      </c>
      <c r="F5">
        <f t="shared" si="2"/>
        <v>171.4752274</v>
      </c>
      <c r="G5" s="2">
        <v>91.0</v>
      </c>
    </row>
    <row r="6">
      <c r="A6" s="2" t="s">
        <v>10</v>
      </c>
      <c r="B6" s="3" t="str">
        <f t="shared" si="1"/>
        <v>CONT-01m_m67_003</v>
      </c>
      <c r="C6" s="2">
        <v>81.40444</v>
      </c>
      <c r="D6" s="2">
        <v>514.10111</v>
      </c>
      <c r="E6" s="2">
        <v>0.81535</v>
      </c>
      <c r="F6">
        <f t="shared" si="2"/>
        <v>203.2640558</v>
      </c>
      <c r="G6" s="2">
        <v>91.0</v>
      </c>
    </row>
    <row r="7">
      <c r="A7" s="2" t="s">
        <v>12</v>
      </c>
      <c r="B7" s="3" t="str">
        <f t="shared" si="1"/>
        <v>CONT-02m_m67_001</v>
      </c>
      <c r="C7" s="2">
        <v>112.19556</v>
      </c>
      <c r="D7" s="2">
        <v>752.95801</v>
      </c>
      <c r="E7" s="2">
        <v>0.6534</v>
      </c>
      <c r="F7">
        <f t="shared" si="2"/>
        <v>297.7027203</v>
      </c>
      <c r="G7" s="2">
        <v>91.0</v>
      </c>
    </row>
    <row r="8">
      <c r="A8" s="2" t="s">
        <v>14</v>
      </c>
      <c r="B8" s="3" t="str">
        <f t="shared" si="1"/>
        <v>CONT-02m_m67_002</v>
      </c>
      <c r="C8" s="2">
        <v>24.12444</v>
      </c>
      <c r="D8" s="2">
        <v>387.29403</v>
      </c>
      <c r="E8" s="2">
        <v>0.61728</v>
      </c>
      <c r="F8">
        <f t="shared" si="2"/>
        <v>153.1273786</v>
      </c>
      <c r="G8" s="2">
        <v>91.0</v>
      </c>
    </row>
    <row r="9">
      <c r="A9" s="2" t="s">
        <v>16</v>
      </c>
      <c r="B9" s="3" t="str">
        <f t="shared" si="1"/>
        <v>CONT-02m_m67_003</v>
      </c>
      <c r="C9" s="2">
        <v>74.77333</v>
      </c>
      <c r="D9" s="2">
        <v>972.67047</v>
      </c>
      <c r="E9" s="2">
        <v>0.67539</v>
      </c>
      <c r="F9">
        <f t="shared" si="2"/>
        <v>384.5721023</v>
      </c>
      <c r="G9" s="2">
        <v>91.0</v>
      </c>
    </row>
    <row r="10">
      <c r="A10" s="2" t="s">
        <v>18</v>
      </c>
      <c r="B10" s="3" t="str">
        <f t="shared" si="1"/>
        <v>CONT-03m_m67_001</v>
      </c>
      <c r="C10" s="2">
        <v>117.01333</v>
      </c>
      <c r="D10" s="2">
        <v>483.30356</v>
      </c>
      <c r="E10" s="2">
        <v>0.61637</v>
      </c>
      <c r="F10">
        <f t="shared" si="2"/>
        <v>191.0873948</v>
      </c>
      <c r="G10" s="2">
        <v>91.0</v>
      </c>
    </row>
    <row r="11">
      <c r="A11" s="2" t="s">
        <v>20</v>
      </c>
      <c r="B11" s="3" t="str">
        <f t="shared" si="1"/>
        <v>CONT-03m_m67_002</v>
      </c>
      <c r="C11" s="2">
        <v>42.75556</v>
      </c>
      <c r="D11" s="2">
        <v>130.3106</v>
      </c>
      <c r="E11" s="2">
        <v>0.65181</v>
      </c>
      <c r="F11">
        <f t="shared" si="2"/>
        <v>51.52189045</v>
      </c>
      <c r="G11" s="2">
        <v>91.0</v>
      </c>
    </row>
    <row r="12">
      <c r="A12" s="2" t="s">
        <v>22</v>
      </c>
      <c r="B12" s="3" t="str">
        <f t="shared" si="1"/>
        <v>CONT-03m_m67_003</v>
      </c>
      <c r="C12" s="2">
        <v>104.10667</v>
      </c>
      <c r="D12" s="2">
        <v>352.49044</v>
      </c>
      <c r="E12" s="2">
        <v>0.6821</v>
      </c>
      <c r="F12">
        <f t="shared" si="2"/>
        <v>139.3668192</v>
      </c>
      <c r="G12" s="2">
        <v>91.0</v>
      </c>
    </row>
    <row r="13">
      <c r="A13" s="2" t="s">
        <v>24</v>
      </c>
      <c r="B13" s="3" t="str">
        <f t="shared" si="1"/>
        <v>CONT-04m_m67_001</v>
      </c>
      <c r="C13" s="2">
        <v>24.58667</v>
      </c>
      <c r="D13" s="2">
        <v>426.80622</v>
      </c>
      <c r="E13" s="2">
        <v>0.68233</v>
      </c>
      <c r="F13">
        <f t="shared" si="2"/>
        <v>168.7496129</v>
      </c>
      <c r="G13" s="2">
        <v>91.0</v>
      </c>
    </row>
    <row r="14">
      <c r="A14" s="2" t="s">
        <v>26</v>
      </c>
      <c r="B14" s="3" t="str">
        <f t="shared" si="1"/>
        <v>CONT-04m_m67_002</v>
      </c>
      <c r="C14" s="2">
        <v>63.98222</v>
      </c>
      <c r="D14" s="2">
        <v>705.82884</v>
      </c>
      <c r="E14" s="2">
        <v>0.62231</v>
      </c>
      <c r="F14">
        <f t="shared" si="2"/>
        <v>279.0689028</v>
      </c>
      <c r="G14" s="2">
        <v>91.0</v>
      </c>
    </row>
    <row r="15">
      <c r="A15" s="2" t="s">
        <v>28</v>
      </c>
      <c r="B15" s="3" t="str">
        <f t="shared" si="1"/>
        <v>CONT-05m_m67_001</v>
      </c>
      <c r="C15" s="2">
        <v>97.65333</v>
      </c>
      <c r="D15" s="2">
        <v>616.82123</v>
      </c>
      <c r="E15" s="2">
        <v>0.67082</v>
      </c>
      <c r="F15">
        <f t="shared" si="2"/>
        <v>243.8772888</v>
      </c>
      <c r="G15" s="2">
        <v>91.0</v>
      </c>
    </row>
    <row r="16">
      <c r="A16" s="2" t="s">
        <v>30</v>
      </c>
      <c r="B16" s="3" t="str">
        <f t="shared" si="1"/>
        <v>CONT-05m_m67_002</v>
      </c>
      <c r="C16" s="2">
        <v>33.40444</v>
      </c>
      <c r="D16" s="2">
        <v>499.08409</v>
      </c>
      <c r="E16" s="2">
        <v>0.53453</v>
      </c>
      <c r="F16">
        <f t="shared" si="2"/>
        <v>197.3266627</v>
      </c>
      <c r="G16" s="2">
        <v>91.0</v>
      </c>
    </row>
    <row r="17">
      <c r="A17" s="2" t="s">
        <v>32</v>
      </c>
      <c r="B17" s="3" t="str">
        <f t="shared" si="1"/>
        <v>CONT-06m_m67_002</v>
      </c>
      <c r="C17" s="2">
        <v>25.29778</v>
      </c>
      <c r="D17" s="2">
        <v>645.2818</v>
      </c>
      <c r="E17" s="2">
        <v>0.02299</v>
      </c>
      <c r="F17">
        <f t="shared" si="2"/>
        <v>255.1299603</v>
      </c>
      <c r="G17" s="2">
        <v>87.0</v>
      </c>
    </row>
    <row r="18">
      <c r="A18" s="2" t="s">
        <v>34</v>
      </c>
      <c r="B18" s="3" t="str">
        <f t="shared" si="1"/>
        <v>CONT-06m_m67_003</v>
      </c>
      <c r="C18" s="2">
        <v>19.28889</v>
      </c>
      <c r="D18" s="2">
        <v>660.53272</v>
      </c>
      <c r="E18" s="2">
        <v>0.64723</v>
      </c>
      <c r="F18">
        <f t="shared" si="2"/>
        <v>261.1598322</v>
      </c>
      <c r="G18" s="2">
        <v>86.0</v>
      </c>
    </row>
    <row r="19">
      <c r="A19" s="2" t="s">
        <v>7</v>
      </c>
      <c r="B19" s="3" t="str">
        <f t="shared" si="1"/>
        <v>WASp-01m_m67_001</v>
      </c>
      <c r="C19" s="2">
        <v>8.21333</v>
      </c>
      <c r="D19" s="2">
        <v>825.7684</v>
      </c>
      <c r="E19" s="2">
        <v>0.55762</v>
      </c>
      <c r="F19">
        <f t="shared" si="2"/>
        <v>326.4903165</v>
      </c>
      <c r="G19" s="2">
        <v>91.0</v>
      </c>
    </row>
    <row r="20">
      <c r="A20" s="2" t="s">
        <v>9</v>
      </c>
      <c r="B20" s="3" t="str">
        <f t="shared" si="1"/>
        <v>WASp-01m_m67_002</v>
      </c>
      <c r="C20" s="2">
        <v>13.86667</v>
      </c>
      <c r="D20" s="2">
        <v>757.92821</v>
      </c>
      <c r="E20" s="2">
        <v>0.54171</v>
      </c>
      <c r="F20">
        <f t="shared" si="2"/>
        <v>299.667826</v>
      </c>
      <c r="G20" s="2">
        <v>91.0</v>
      </c>
    </row>
    <row r="21">
      <c r="A21" s="2" t="s">
        <v>11</v>
      </c>
      <c r="B21" s="3" t="str">
        <f t="shared" si="1"/>
        <v>WASp-01m_m67_003</v>
      </c>
      <c r="C21" s="2">
        <v>20.64</v>
      </c>
      <c r="D21" s="2">
        <v>768.58312</v>
      </c>
      <c r="E21" s="2">
        <v>0.49209</v>
      </c>
      <c r="F21">
        <f t="shared" si="2"/>
        <v>303.8805385</v>
      </c>
      <c r="G21" s="2">
        <v>91.0</v>
      </c>
    </row>
    <row r="22">
      <c r="A22" s="2" t="s">
        <v>13</v>
      </c>
      <c r="B22" s="3" t="str">
        <f t="shared" si="1"/>
        <v>WASp-02m_m67_001</v>
      </c>
      <c r="C22" s="2">
        <v>57.08444</v>
      </c>
      <c r="D22" s="2">
        <v>878.76487</v>
      </c>
      <c r="E22" s="2">
        <v>0.5909</v>
      </c>
      <c r="F22">
        <f t="shared" si="2"/>
        <v>347.4439329</v>
      </c>
      <c r="G22" s="2">
        <v>91.0</v>
      </c>
    </row>
    <row r="23">
      <c r="A23" s="2" t="s">
        <v>15</v>
      </c>
      <c r="B23" s="3" t="str">
        <f t="shared" si="1"/>
        <v>WASp-02m_m67_002</v>
      </c>
      <c r="C23" s="2">
        <v>22.77333</v>
      </c>
      <c r="D23" s="2">
        <v>1054.14286</v>
      </c>
      <c r="E23" s="2">
        <v>0.02476</v>
      </c>
      <c r="F23">
        <f t="shared" si="2"/>
        <v>416.7844592</v>
      </c>
      <c r="G23" s="2">
        <v>91.0</v>
      </c>
    </row>
    <row r="24">
      <c r="A24" s="2" t="s">
        <v>17</v>
      </c>
      <c r="B24" s="3" t="str">
        <f t="shared" si="1"/>
        <v>WASp-02m_m67_003</v>
      </c>
      <c r="C24" s="2">
        <v>26.45333</v>
      </c>
      <c r="D24" s="2">
        <v>1511.97312</v>
      </c>
      <c r="E24" s="2">
        <v>0.42418</v>
      </c>
      <c r="F24">
        <f t="shared" si="2"/>
        <v>597.8002821</v>
      </c>
      <c r="G24" s="2">
        <v>79.0</v>
      </c>
    </row>
    <row r="25">
      <c r="A25" s="2" t="s">
        <v>19</v>
      </c>
      <c r="B25" s="3" t="str">
        <f t="shared" si="1"/>
        <v>WASP-03f_m67_001</v>
      </c>
      <c r="C25" s="2">
        <v>43.78667</v>
      </c>
      <c r="D25" s="2">
        <v>1140.28827</v>
      </c>
      <c r="E25" s="2">
        <v>0.01666</v>
      </c>
      <c r="F25">
        <f t="shared" si="2"/>
        <v>450.8444234</v>
      </c>
      <c r="G25" s="2">
        <v>91.0</v>
      </c>
    </row>
    <row r="26">
      <c r="A26" s="2" t="s">
        <v>21</v>
      </c>
      <c r="B26" s="3" t="str">
        <f t="shared" si="1"/>
        <v>WASP-03f_m67_002</v>
      </c>
      <c r="C26" s="2">
        <v>56.56889</v>
      </c>
      <c r="D26" s="2">
        <v>1251.0418</v>
      </c>
      <c r="E26" s="2">
        <v>0.51911</v>
      </c>
      <c r="F26">
        <f t="shared" si="2"/>
        <v>494.6338867</v>
      </c>
      <c r="G26" s="2">
        <v>91.0</v>
      </c>
    </row>
    <row r="27">
      <c r="A27" s="2" t="s">
        <v>23</v>
      </c>
      <c r="B27" s="3" t="str">
        <f t="shared" si="1"/>
        <v>WASP-04m_m67_001</v>
      </c>
      <c r="C27" s="2">
        <v>46.02667</v>
      </c>
      <c r="D27" s="2">
        <v>952.44766</v>
      </c>
      <c r="E27" s="2">
        <v>0.01226</v>
      </c>
      <c r="F27">
        <f t="shared" si="2"/>
        <v>376.5764565</v>
      </c>
      <c r="G27" s="2">
        <v>91.0</v>
      </c>
    </row>
    <row r="28">
      <c r="A28" s="2" t="s">
        <v>25</v>
      </c>
      <c r="B28" s="3" t="str">
        <f t="shared" si="1"/>
        <v>WASP-04m_m67_002</v>
      </c>
      <c r="C28" s="2">
        <v>47.91111</v>
      </c>
      <c r="D28" s="2">
        <v>1350.89722</v>
      </c>
      <c r="E28" s="2">
        <v>0.0105</v>
      </c>
      <c r="F28">
        <f t="shared" si="2"/>
        <v>534.1144816</v>
      </c>
      <c r="G28" s="2">
        <v>91.0</v>
      </c>
    </row>
    <row r="29">
      <c r="A29" s="2" t="s">
        <v>27</v>
      </c>
      <c r="B29" s="3" t="str">
        <f t="shared" si="1"/>
        <v>WASP-04m_m67_003</v>
      </c>
      <c r="C29" s="2">
        <v>33.06667</v>
      </c>
      <c r="D29" s="2">
        <v>1454.43925</v>
      </c>
      <c r="E29" s="2">
        <v>0.01439</v>
      </c>
      <c r="F29">
        <f t="shared" si="2"/>
        <v>575.0526795</v>
      </c>
      <c r="G29" s="2">
        <v>91.0</v>
      </c>
    </row>
    <row r="30">
      <c r="A30" s="2" t="s">
        <v>29</v>
      </c>
      <c r="B30" s="3" t="str">
        <f t="shared" si="1"/>
        <v>WASP-05m_m67_001</v>
      </c>
      <c r="C30" s="2">
        <v>34.25778</v>
      </c>
      <c r="D30" s="2">
        <v>485.63518</v>
      </c>
      <c r="E30" s="2">
        <v>0.62859</v>
      </c>
      <c r="F30">
        <f t="shared" si="2"/>
        <v>192.0092651</v>
      </c>
      <c r="G30" s="2">
        <v>91.0</v>
      </c>
    </row>
    <row r="31">
      <c r="A31" s="2" t="s">
        <v>31</v>
      </c>
      <c r="B31" s="3" t="str">
        <f t="shared" si="1"/>
        <v>WASP-05m_m67_002</v>
      </c>
      <c r="C31" s="2">
        <v>18.64889</v>
      </c>
      <c r="D31" s="2">
        <v>449.98284</v>
      </c>
      <c r="E31" s="2">
        <v>0.44608</v>
      </c>
      <c r="F31">
        <f t="shared" si="2"/>
        <v>177.913129</v>
      </c>
      <c r="G31" s="2">
        <v>91.0</v>
      </c>
    </row>
    <row r="32">
      <c r="A32" s="2" t="s">
        <v>33</v>
      </c>
      <c r="B32" s="3" t="str">
        <f t="shared" si="1"/>
        <v>WASP-05m_m67_003</v>
      </c>
      <c r="C32" s="2">
        <v>40.12444</v>
      </c>
      <c r="D32" s="2">
        <v>383.30837</v>
      </c>
      <c r="E32" s="2">
        <v>0.47862</v>
      </c>
      <c r="F32">
        <f t="shared" si="2"/>
        <v>151.551538</v>
      </c>
      <c r="G32" s="2">
        <v>91.0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2" width="27.43"/>
    <col customWidth="1" min="3" max="3" width="19.29"/>
    <col customWidth="1" min="4" max="4" width="9.86"/>
    <col customWidth="1" min="5" max="5" width="11.0"/>
    <col customWidth="1" min="6" max="6" width="14.14"/>
  </cols>
  <sheetData>
    <row r="3">
      <c r="A3" s="2"/>
      <c r="B3" s="2" t="s">
        <v>0</v>
      </c>
      <c r="C3" s="2" t="s">
        <v>46</v>
      </c>
      <c r="D3" s="2" t="s">
        <v>1</v>
      </c>
      <c r="E3" s="2" t="s">
        <v>2</v>
      </c>
      <c r="F3" s="2" t="s">
        <v>3</v>
      </c>
      <c r="G3" s="2" t="s">
        <v>1097</v>
      </c>
      <c r="H3" s="4" t="s">
        <v>48</v>
      </c>
      <c r="I3" s="4" t="s">
        <v>1086</v>
      </c>
      <c r="J3" s="4" t="s">
        <v>1087</v>
      </c>
      <c r="K3" s="8" t="s">
        <v>1088</v>
      </c>
      <c r="L3" s="4" t="s">
        <v>1089</v>
      </c>
      <c r="M3" s="4" t="s">
        <v>1092</v>
      </c>
      <c r="N3" s="4" t="s">
        <v>1093</v>
      </c>
      <c r="O3" s="4" t="s">
        <v>58</v>
      </c>
    </row>
    <row r="4">
      <c r="A4" s="2"/>
      <c r="B4" s="2" t="s">
        <v>6</v>
      </c>
      <c r="C4" s="3" t="str">
        <f t="shared" ref="C4:C32" si="1">LEFT(B4,16)</f>
        <v>CONT-01m_m67_001</v>
      </c>
      <c r="D4" s="2">
        <v>114.11556</v>
      </c>
      <c r="E4" s="2">
        <v>266.3108</v>
      </c>
      <c r="F4" s="2">
        <v>0.61829</v>
      </c>
      <c r="G4" s="2">
        <v>88.0</v>
      </c>
      <c r="H4" s="5">
        <f>sumif(RawPTData!$B:$B,$C4,RawPTData!D:D)/countif(RawPTData!$B:$B,$C4)</f>
        <v>42.35616438</v>
      </c>
      <c r="I4" s="5">
        <f>sumif(RawPTData!$B:$B,$C4,RawPTData!E:E)/countif(RawPTData!$B:$B,$C4)</f>
        <v>3373.935246</v>
      </c>
      <c r="J4" s="5">
        <f>sumif(RawPTData!$B:$B,$C4,RawPTData!F:F)/countif(RawPTData!$B:$B,$C4)</f>
        <v>0.7670689707</v>
      </c>
      <c r="K4">
        <f>COUNTIF(RawPTData!B:B,C4)/D4</f>
        <v>0.6397024209</v>
      </c>
      <c r="L4">
        <f t="shared" ref="L4:L32" si="2">K4/G4*100</f>
        <v>0.7269345693</v>
      </c>
      <c r="M4" s="10">
        <f>countifs(RawPTData!$B:$B,$C4,RawPTData!$D:$D,"&lt;32")/countif(RawPTData!$B:$B,$C4)*100</f>
        <v>56.16438356</v>
      </c>
      <c r="N4" s="10">
        <f>countifs(RawPTData!$B:$B,$C4,RawPTData!$D:$D,"&gt;28",RawPTData!$D:$D,"&lt;104")/countif(RawPTData!$B:$B,$C4)*100</f>
        <v>36.98630137</v>
      </c>
      <c r="O4" s="10">
        <f>countifs(RawPTData!$B:$B,$C4,RawPTData!$D:$D,"&gt;100")/countif(RawPTData!$B:$B,$C4)*100</f>
        <v>6.849315068</v>
      </c>
    </row>
    <row r="5">
      <c r="A5" s="2"/>
      <c r="B5" s="2" t="s">
        <v>8</v>
      </c>
      <c r="C5" s="3" t="str">
        <f t="shared" si="1"/>
        <v>CONT-01m_m67_002</v>
      </c>
      <c r="D5" s="2">
        <v>22.27556</v>
      </c>
      <c r="E5" s="2">
        <v>433.69992</v>
      </c>
      <c r="F5" s="2">
        <v>0.47196</v>
      </c>
      <c r="G5" s="2">
        <v>91.0</v>
      </c>
      <c r="H5" s="5">
        <f>sumif(RawPTData!$B:$B,$C5,RawPTData!D:D)/countif(RawPTData!$B:$B,$C5)</f>
        <v>43.17460317</v>
      </c>
      <c r="I5" s="5">
        <f>sumif(RawPTData!$B:$B,$C5,RawPTData!E:E)/countif(RawPTData!$B:$B,$C5)</f>
        <v>6153.190216</v>
      </c>
      <c r="J5" s="5">
        <f>sumif(RawPTData!$B:$B,$C5,RawPTData!F:F)/countif(RawPTData!$B:$B,$C5)</f>
        <v>0.7424790897</v>
      </c>
      <c r="K5">
        <f>COUNTIF(RawPTData!B:B,C5)/D5</f>
        <v>2.828211726</v>
      </c>
      <c r="L5">
        <f t="shared" si="2"/>
        <v>3.107924974</v>
      </c>
      <c r="M5" s="10">
        <f>countifs(RawPTData!$B:$B,$C5,RawPTData!$D:$D,"&lt;32")/countif(RawPTData!$B:$B,$C5)*100</f>
        <v>50.79365079</v>
      </c>
      <c r="N5" s="10">
        <f>countifs(RawPTData!$B:$B,$C5,RawPTData!$D:$D,"&gt;28",RawPTData!$D:$D,"&lt;104")/countif(RawPTData!$B:$B,$C5)*100</f>
        <v>44.44444444</v>
      </c>
      <c r="O5" s="10">
        <f>countifs(RawPTData!$B:$B,$C5,RawPTData!$D:$D,"&gt;100")/countif(RawPTData!$B:$B,$C5)*100</f>
        <v>4.761904762</v>
      </c>
    </row>
    <row r="6">
      <c r="A6" s="2"/>
      <c r="B6" s="2" t="s">
        <v>10</v>
      </c>
      <c r="C6" s="3" t="str">
        <f t="shared" si="1"/>
        <v>CONT-01m_m67_003</v>
      </c>
      <c r="D6" s="2">
        <v>81.40444</v>
      </c>
      <c r="E6" s="2">
        <v>514.10111</v>
      </c>
      <c r="F6" s="2">
        <v>0.81535</v>
      </c>
      <c r="G6" s="2">
        <v>91.0</v>
      </c>
      <c r="H6" s="5">
        <f>sumif(RawPTData!$B:$B,$C6,RawPTData!D:D)/countif(RawPTData!$B:$B,$C6)</f>
        <v>54.95652174</v>
      </c>
      <c r="I6" s="5">
        <f>sumif(RawPTData!$B:$B,$C6,RawPTData!E:E)/countif(RawPTData!$B:$B,$C6)</f>
        <v>7557.446498</v>
      </c>
      <c r="J6" s="5">
        <f>sumif(RawPTData!$B:$B,$C6,RawPTData!F:F)/countif(RawPTData!$B:$B,$C6)</f>
        <v>0.835890636</v>
      </c>
      <c r="K6">
        <f>COUNTIF(RawPTData!B:B,C6)/D6</f>
        <v>0.5650797426</v>
      </c>
      <c r="L6">
        <f t="shared" si="2"/>
        <v>0.6209667501</v>
      </c>
      <c r="M6" s="10">
        <f>countifs(RawPTData!$B:$B,$C6,RawPTData!$D:$D,"&lt;32")/countif(RawPTData!$B:$B,$C6)*100</f>
        <v>32.60869565</v>
      </c>
      <c r="N6" s="10">
        <f>countifs(RawPTData!$B:$B,$C6,RawPTData!$D:$D,"&gt;28",RawPTData!$D:$D,"&lt;104")/countif(RawPTData!$B:$B,$C6)*100</f>
        <v>56.52173913</v>
      </c>
      <c r="O6" s="10">
        <f>countifs(RawPTData!$B:$B,$C6,RawPTData!$D:$D,"&gt;100")/countif(RawPTData!$B:$B,$C6)*100</f>
        <v>10.86956522</v>
      </c>
    </row>
    <row r="7">
      <c r="A7" s="2"/>
      <c r="B7" s="2" t="s">
        <v>12</v>
      </c>
      <c r="C7" s="3" t="str">
        <f t="shared" si="1"/>
        <v>CONT-02m_m67_001</v>
      </c>
      <c r="D7" s="2">
        <v>112.19556</v>
      </c>
      <c r="E7" s="2">
        <v>752.95801</v>
      </c>
      <c r="F7" s="2">
        <v>0.6534</v>
      </c>
      <c r="G7" s="2">
        <v>91.0</v>
      </c>
      <c r="H7" s="5">
        <f>sumif(RawPTData!$B:$B,$C7,RawPTData!D:D)/countif(RawPTData!$B:$B,$C7)</f>
        <v>41.75609756</v>
      </c>
      <c r="I7" s="5">
        <f>sumif(RawPTData!$B:$B,$C7,RawPTData!E:E)/countif(RawPTData!$B:$B,$C7)</f>
        <v>9847.003188</v>
      </c>
      <c r="J7" s="5">
        <f>sumif(RawPTData!$B:$B,$C7,RawPTData!F:F)/countif(RawPTData!$B:$B,$C7)</f>
        <v>0.5896148155</v>
      </c>
      <c r="K7">
        <f>COUNTIF(RawPTData!B:B,C7)/D7</f>
        <v>0.7308667117</v>
      </c>
      <c r="L7">
        <f t="shared" si="2"/>
        <v>0.8031502326</v>
      </c>
      <c r="M7" s="10">
        <f>countifs(RawPTData!$B:$B,$C7,RawPTData!$D:$D,"&lt;32")/countif(RawPTData!$B:$B,$C7)*100</f>
        <v>53.65853659</v>
      </c>
      <c r="N7" s="10">
        <f>countifs(RawPTData!$B:$B,$C7,RawPTData!$D:$D,"&gt;28",RawPTData!$D:$D,"&lt;104")/countif(RawPTData!$B:$B,$C7)*100</f>
        <v>41.46341463</v>
      </c>
      <c r="O7" s="10">
        <f>countifs(RawPTData!$B:$B,$C7,RawPTData!$D:$D,"&gt;100")/countif(RawPTData!$B:$B,$C7)*100</f>
        <v>4.87804878</v>
      </c>
    </row>
    <row r="8">
      <c r="A8" s="2"/>
      <c r="B8" s="2" t="s">
        <v>14</v>
      </c>
      <c r="C8" s="3" t="str">
        <f t="shared" si="1"/>
        <v>CONT-02m_m67_002</v>
      </c>
      <c r="D8" s="2">
        <v>24.12444</v>
      </c>
      <c r="E8" s="2">
        <v>387.29403</v>
      </c>
      <c r="F8" s="2">
        <v>0.61728</v>
      </c>
      <c r="G8" s="2">
        <v>91.0</v>
      </c>
      <c r="H8" s="5">
        <f>sumif(RawPTData!$B:$B,$C8,RawPTData!D:D)/countif(RawPTData!$B:$B,$C8)</f>
        <v>60.42857143</v>
      </c>
      <c r="I8" s="5">
        <f>sumif(RawPTData!$B:$B,$C8,RawPTData!E:E)/countif(RawPTData!$B:$B,$C8)</f>
        <v>5277.34498</v>
      </c>
      <c r="J8" s="5">
        <f>sumif(RawPTData!$B:$B,$C8,RawPTData!F:F)/countif(RawPTData!$B:$B,$C8)</f>
        <v>0.7742247867</v>
      </c>
      <c r="K8">
        <f>COUNTIF(RawPTData!B:B,C8)/D8</f>
        <v>1.160648703</v>
      </c>
      <c r="L8">
        <f t="shared" si="2"/>
        <v>1.275438135</v>
      </c>
      <c r="M8" s="10">
        <f>countifs(RawPTData!$B:$B,$C8,RawPTData!$D:$D,"&lt;32")/countif(RawPTData!$B:$B,$C8)*100</f>
        <v>35.71428571</v>
      </c>
      <c r="N8" s="10">
        <f>countifs(RawPTData!$B:$B,$C8,RawPTData!$D:$D,"&gt;28",RawPTData!$D:$D,"&lt;104")/countif(RawPTData!$B:$B,$C8)*100</f>
        <v>46.42857143</v>
      </c>
      <c r="O8" s="10">
        <f>countifs(RawPTData!$B:$B,$C8,RawPTData!$D:$D,"&gt;100")/countif(RawPTData!$B:$B,$C8)*100</f>
        <v>17.85714286</v>
      </c>
    </row>
    <row r="9">
      <c r="A9" s="2"/>
      <c r="B9" s="2" t="s">
        <v>16</v>
      </c>
      <c r="C9" s="3" t="str">
        <f t="shared" si="1"/>
        <v>CONT-02m_m67_003</v>
      </c>
      <c r="D9" s="2">
        <v>74.77333</v>
      </c>
      <c r="E9" s="2">
        <v>972.67047</v>
      </c>
      <c r="F9" s="2">
        <v>0.67539</v>
      </c>
      <c r="G9" s="2">
        <v>91.0</v>
      </c>
      <c r="H9" s="5">
        <f>sumif(RawPTData!$B:$B,$C9,RawPTData!D:D)/countif(RawPTData!$B:$B,$C9)</f>
        <v>45.71428571</v>
      </c>
      <c r="I9" s="5">
        <f>sumif(RawPTData!$B:$B,$C9,RawPTData!E:E)/countif(RawPTData!$B:$B,$C9)</f>
        <v>14696.72164</v>
      </c>
      <c r="J9" s="5">
        <f>sumif(RawPTData!$B:$B,$C9,RawPTData!F:F)/countif(RawPTData!$B:$B,$C9)</f>
        <v>0.7429083703</v>
      </c>
      <c r="K9">
        <f>COUNTIF(RawPTData!B:B,C9)/D9</f>
        <v>0.4680813333</v>
      </c>
      <c r="L9">
        <f t="shared" si="2"/>
        <v>0.5143750915</v>
      </c>
      <c r="M9" s="10">
        <f>countifs(RawPTData!$B:$B,$C9,RawPTData!$D:$D,"&lt;32")/countif(RawPTData!$B:$B,$C9)*100</f>
        <v>31.42857143</v>
      </c>
      <c r="N9" s="10">
        <f>countifs(RawPTData!$B:$B,$C9,RawPTData!$D:$D,"&gt;28",RawPTData!$D:$D,"&lt;104")/countif(RawPTData!$B:$B,$C9)*100</f>
        <v>65.71428571</v>
      </c>
      <c r="O9" s="10">
        <f>countifs(RawPTData!$B:$B,$C9,RawPTData!$D:$D,"&gt;100")/countif(RawPTData!$B:$B,$C9)*100</f>
        <v>2.857142857</v>
      </c>
    </row>
    <row r="10">
      <c r="A10" s="2"/>
      <c r="B10" s="2" t="s">
        <v>18</v>
      </c>
      <c r="C10" s="3" t="str">
        <f t="shared" si="1"/>
        <v>CONT-03m_m67_001</v>
      </c>
      <c r="D10" s="2">
        <v>117.01333</v>
      </c>
      <c r="E10" s="2">
        <v>483.30356</v>
      </c>
      <c r="F10" s="2">
        <v>0.61637</v>
      </c>
      <c r="G10" s="2">
        <v>91.0</v>
      </c>
      <c r="H10" s="5">
        <f>sumif(RawPTData!$B:$B,$C10,RawPTData!D:D)/countif(RawPTData!$B:$B,$C10)</f>
        <v>46.37288136</v>
      </c>
      <c r="I10" s="5">
        <f>sumif(RawPTData!$B:$B,$C10,RawPTData!E:E)/countif(RawPTData!$B:$B,$C10)</f>
        <v>6245.799268</v>
      </c>
      <c r="J10" s="5">
        <f>sumif(RawPTData!$B:$B,$C10,RawPTData!F:F)/countif(RawPTData!$B:$B,$C10)</f>
        <v>0.6956936994</v>
      </c>
      <c r="K10">
        <f>COUNTIF(RawPTData!B:B,C10)/D10</f>
        <v>0.5042160581</v>
      </c>
      <c r="L10">
        <f t="shared" si="2"/>
        <v>0.5540835804</v>
      </c>
      <c r="M10" s="10">
        <f>countifs(RawPTData!$B:$B,$C10,RawPTData!$D:$D,"&lt;32")/countif(RawPTData!$B:$B,$C10)*100</f>
        <v>52.54237288</v>
      </c>
      <c r="N10" s="10">
        <f>countifs(RawPTData!$B:$B,$C10,RawPTData!$D:$D,"&gt;28",RawPTData!$D:$D,"&lt;104")/countif(RawPTData!$B:$B,$C10)*100</f>
        <v>40.6779661</v>
      </c>
      <c r="O10" s="10">
        <f>countifs(RawPTData!$B:$B,$C10,RawPTData!$D:$D,"&gt;100")/countif(RawPTData!$B:$B,$C10)*100</f>
        <v>6.779661017</v>
      </c>
    </row>
    <row r="11">
      <c r="A11" s="2"/>
      <c r="B11" s="2" t="s">
        <v>20</v>
      </c>
      <c r="C11" s="3" t="str">
        <f t="shared" si="1"/>
        <v>CONT-03m_m67_002</v>
      </c>
      <c r="D11" s="2">
        <v>42.75556</v>
      </c>
      <c r="E11" s="2">
        <v>130.3106</v>
      </c>
      <c r="F11" s="2">
        <v>0.65181</v>
      </c>
      <c r="G11" s="2">
        <v>91.0</v>
      </c>
      <c r="H11" s="5">
        <f>sumif(RawPTData!$B:$B,$C11,RawPTData!D:D)/countif(RawPTData!$B:$B,$C11)</f>
        <v>27.41176471</v>
      </c>
      <c r="I11" s="5">
        <f>sumif(RawPTData!$B:$B,$C11,RawPTData!E:E)/countif(RawPTData!$B:$B,$C11)</f>
        <v>1659.189808</v>
      </c>
      <c r="J11" s="5">
        <f>sumif(RawPTData!$B:$B,$C11,RawPTData!F:F)/countif(RawPTData!$B:$B,$C11)</f>
        <v>0.7289894808</v>
      </c>
      <c r="K11">
        <f>COUNTIF(RawPTData!B:B,C11)/D11</f>
        <v>0.7952182126</v>
      </c>
      <c r="L11">
        <f t="shared" si="2"/>
        <v>0.8738661676</v>
      </c>
      <c r="M11" s="10">
        <f>countifs(RawPTData!$B:$B,$C11,RawPTData!$D:$D,"&lt;32")/countif(RawPTData!$B:$B,$C11)*100</f>
        <v>67.64705882</v>
      </c>
      <c r="N11" s="10">
        <f>countifs(RawPTData!$B:$B,$C11,RawPTData!$D:$D,"&gt;28",RawPTData!$D:$D,"&lt;104")/countif(RawPTData!$B:$B,$C11)*100</f>
        <v>32.35294118</v>
      </c>
      <c r="O11" s="10">
        <f>countifs(RawPTData!$B:$B,$C11,RawPTData!$D:$D,"&gt;100")/countif(RawPTData!$B:$B,$C11)*100</f>
        <v>0</v>
      </c>
    </row>
    <row r="12">
      <c r="A12" s="2"/>
      <c r="B12" s="2" t="s">
        <v>22</v>
      </c>
      <c r="C12" s="3" t="str">
        <f t="shared" si="1"/>
        <v>CONT-03m_m67_003</v>
      </c>
      <c r="D12" s="2">
        <v>104.10667</v>
      </c>
      <c r="E12" s="2">
        <v>352.49044</v>
      </c>
      <c r="F12" s="2">
        <v>0.6821</v>
      </c>
      <c r="G12" s="2">
        <v>91.0</v>
      </c>
      <c r="H12" s="5">
        <f>sumif(RawPTData!$B:$B,$C12,RawPTData!D:D)/countif(RawPTData!$B:$B,$C12)</f>
        <v>49.05747126</v>
      </c>
      <c r="I12" s="5">
        <f>sumif(RawPTData!$B:$B,$C12,RawPTData!E:E)/countif(RawPTData!$B:$B,$C12)</f>
        <v>4627.25883</v>
      </c>
      <c r="J12" s="5">
        <f>sumif(RawPTData!$B:$B,$C12,RawPTData!F:F)/countif(RawPTData!$B:$B,$C12)</f>
        <v>0.763459776</v>
      </c>
      <c r="K12">
        <f>COUNTIF(RawPTData!B:B,C12)/D12</f>
        <v>0.8356813257</v>
      </c>
      <c r="L12">
        <f t="shared" si="2"/>
        <v>0.9183311271</v>
      </c>
      <c r="M12" s="10">
        <f>countifs(RawPTData!$B:$B,$C12,RawPTData!$D:$D,"&lt;32")/countif(RawPTData!$B:$B,$C12)*100</f>
        <v>45.97701149</v>
      </c>
      <c r="N12" s="10">
        <f>countifs(RawPTData!$B:$B,$C12,RawPTData!$D:$D,"&gt;28",RawPTData!$D:$D,"&lt;104")/countif(RawPTData!$B:$B,$C12)*100</f>
        <v>47.12643678</v>
      </c>
      <c r="O12" s="10">
        <f>countifs(RawPTData!$B:$B,$C12,RawPTData!$D:$D,"&gt;100")/countif(RawPTData!$B:$B,$C12)*100</f>
        <v>6.896551724</v>
      </c>
    </row>
    <row r="13">
      <c r="A13" s="2"/>
      <c r="B13" s="2" t="s">
        <v>24</v>
      </c>
      <c r="C13" s="3" t="str">
        <f t="shared" si="1"/>
        <v>CONT-04m_m67_001</v>
      </c>
      <c r="D13" s="2">
        <v>24.58667</v>
      </c>
      <c r="E13" s="2">
        <v>426.80622</v>
      </c>
      <c r="F13" s="2">
        <v>0.68233</v>
      </c>
      <c r="G13" s="2">
        <v>91.0</v>
      </c>
      <c r="H13" s="5">
        <f>sumif(RawPTData!$B:$B,$C13,RawPTData!D:D)/countif(RawPTData!$B:$B,$C13)</f>
        <v>36.57142857</v>
      </c>
      <c r="I13" s="5">
        <f>sumif(RawPTData!$B:$B,$C13,RawPTData!E:E)/countif(RawPTData!$B:$B,$C13)</f>
        <v>5485.854983</v>
      </c>
      <c r="J13" s="5">
        <f>sumif(RawPTData!$B:$B,$C13,RawPTData!F:F)/countif(RawPTData!$B:$B,$C13)</f>
        <v>0.6826076989</v>
      </c>
      <c r="K13">
        <f>COUNTIF(RawPTData!B:B,C13)/D13</f>
        <v>0.8541213593</v>
      </c>
      <c r="L13">
        <f t="shared" si="2"/>
        <v>0.9385949003</v>
      </c>
      <c r="M13" s="10">
        <f>countifs(RawPTData!$B:$B,$C13,RawPTData!$D:$D,"&lt;32")/countif(RawPTData!$B:$B,$C13)*100</f>
        <v>57.14285714</v>
      </c>
      <c r="N13" s="10">
        <f>countifs(RawPTData!$B:$B,$C13,RawPTData!$D:$D,"&gt;28",RawPTData!$D:$D,"&lt;104")/countif(RawPTData!$B:$B,$C13)*100</f>
        <v>38.0952381</v>
      </c>
      <c r="O13" s="10">
        <f>countifs(RawPTData!$B:$B,$C13,RawPTData!$D:$D,"&gt;100")/countif(RawPTData!$B:$B,$C13)*100</f>
        <v>4.761904762</v>
      </c>
    </row>
    <row r="14">
      <c r="A14" s="2"/>
      <c r="B14" s="2" t="s">
        <v>26</v>
      </c>
      <c r="C14" s="3" t="str">
        <f t="shared" si="1"/>
        <v>CONT-04m_m67_002</v>
      </c>
      <c r="D14" s="2">
        <v>63.98222</v>
      </c>
      <c r="E14" s="2">
        <v>705.82884</v>
      </c>
      <c r="F14" s="2">
        <v>0.62231</v>
      </c>
      <c r="G14" s="2">
        <v>91.0</v>
      </c>
      <c r="H14" s="5">
        <f>sumif(RawPTData!$B:$B,$C14,RawPTData!D:D)/countif(RawPTData!$B:$B,$C14)</f>
        <v>40.17021277</v>
      </c>
      <c r="I14" s="5">
        <f>sumif(RawPTData!$B:$B,$C14,RawPTData!E:E)/countif(RawPTData!$B:$B,$C14)</f>
        <v>8425.557895</v>
      </c>
      <c r="J14" s="5">
        <f>sumif(RawPTData!$B:$B,$C14,RawPTData!F:F)/countif(RawPTData!$B:$B,$C14)</f>
        <v>0.6388960448</v>
      </c>
      <c r="K14">
        <f>COUNTIF(RawPTData!B:B,C14)/D14</f>
        <v>0.7345790752</v>
      </c>
      <c r="L14">
        <f t="shared" si="2"/>
        <v>0.807229753</v>
      </c>
      <c r="M14" s="10">
        <f>countifs(RawPTData!$B:$B,$C14,RawPTData!$D:$D,"&lt;32")/countif(RawPTData!$B:$B,$C14)*100</f>
        <v>51.06382979</v>
      </c>
      <c r="N14" s="10">
        <f>countifs(RawPTData!$B:$B,$C14,RawPTData!$D:$D,"&gt;28",RawPTData!$D:$D,"&lt;104")/countif(RawPTData!$B:$B,$C14)*100</f>
        <v>44.68085106</v>
      </c>
      <c r="O14" s="10">
        <f>countifs(RawPTData!$B:$B,$C14,RawPTData!$D:$D,"&gt;100")/countif(RawPTData!$B:$B,$C14)*100</f>
        <v>4.255319149</v>
      </c>
    </row>
    <row r="15">
      <c r="A15" s="2"/>
      <c r="B15" s="2" t="s">
        <v>28</v>
      </c>
      <c r="C15" s="3" t="str">
        <f t="shared" si="1"/>
        <v>CONT-05m_m67_001</v>
      </c>
      <c r="D15" s="2">
        <v>97.65333</v>
      </c>
      <c r="E15" s="2">
        <v>616.82123</v>
      </c>
      <c r="F15" s="2">
        <v>0.67082</v>
      </c>
      <c r="G15" s="2">
        <v>91.0</v>
      </c>
      <c r="H15" s="5">
        <f>sumif(RawPTData!$B:$B,$C15,RawPTData!D:D)/countif(RawPTData!$B:$B,$C15)</f>
        <v>41.91044776</v>
      </c>
      <c r="I15" s="5">
        <f>sumif(RawPTData!$B:$B,$C15,RawPTData!E:E)/countif(RawPTData!$B:$B,$C15)</f>
        <v>6781.25385</v>
      </c>
      <c r="J15" s="5">
        <f>sumif(RawPTData!$B:$B,$C15,RawPTData!F:F)/countif(RawPTData!$B:$B,$C15)</f>
        <v>0.6508222252</v>
      </c>
      <c r="K15">
        <f>COUNTIF(RawPTData!B:B,C15)/D15</f>
        <v>0.686100515</v>
      </c>
      <c r="L15">
        <f t="shared" si="2"/>
        <v>0.7539566098</v>
      </c>
      <c r="M15" s="10">
        <f>countifs(RawPTData!$B:$B,$C15,RawPTData!$D:$D,"&lt;32")/countif(RawPTData!$B:$B,$C15)*100</f>
        <v>53.73134328</v>
      </c>
      <c r="N15" s="10">
        <f>countifs(RawPTData!$B:$B,$C15,RawPTData!$D:$D,"&gt;28",RawPTData!$D:$D,"&lt;104")/countif(RawPTData!$B:$B,$C15)*100</f>
        <v>40.29850746</v>
      </c>
      <c r="O15" s="10">
        <f>countifs(RawPTData!$B:$B,$C15,RawPTData!$D:$D,"&gt;100")/countif(RawPTData!$B:$B,$C15)*100</f>
        <v>5.970149254</v>
      </c>
    </row>
    <row r="16">
      <c r="A16" s="2"/>
      <c r="B16" s="2" t="s">
        <v>30</v>
      </c>
      <c r="C16" s="3" t="str">
        <f t="shared" si="1"/>
        <v>CONT-05m_m67_002</v>
      </c>
      <c r="D16" s="2">
        <v>33.40444</v>
      </c>
      <c r="E16" s="2">
        <v>499.08409</v>
      </c>
      <c r="F16" s="2">
        <v>0.53453</v>
      </c>
      <c r="G16" s="2">
        <v>91.0</v>
      </c>
      <c r="H16" s="5">
        <f>sumif(RawPTData!$B:$B,$C16,RawPTData!D:D)/countif(RawPTData!$B:$B,$C16)</f>
        <v>42</v>
      </c>
      <c r="I16" s="5">
        <f>sumif(RawPTData!$B:$B,$C16,RawPTData!E:E)/countif(RawPTData!$B:$B,$C16)</f>
        <v>7157.342178</v>
      </c>
      <c r="J16" s="5">
        <f>sumif(RawPTData!$B:$B,$C16,RawPTData!F:F)/countif(RawPTData!$B:$B,$C16)</f>
        <v>0.6999513253</v>
      </c>
      <c r="K16">
        <f>COUNTIF(RawPTData!B:B,C16)/D16</f>
        <v>0.8980842068</v>
      </c>
      <c r="L16">
        <f t="shared" si="2"/>
        <v>0.9869057217</v>
      </c>
      <c r="M16" s="10">
        <f>countifs(RawPTData!$B:$B,$C16,RawPTData!$D:$D,"&lt;32")/countif(RawPTData!$B:$B,$C16)*100</f>
        <v>36.66666667</v>
      </c>
      <c r="N16" s="10">
        <f>countifs(RawPTData!$B:$B,$C16,RawPTData!$D:$D,"&gt;28",RawPTData!$D:$D,"&lt;104")/countif(RawPTData!$B:$B,$C16)*100</f>
        <v>60</v>
      </c>
      <c r="O16" s="10">
        <f>countifs(RawPTData!$B:$B,$C16,RawPTData!$D:$D,"&gt;100")/countif(RawPTData!$B:$B,$C16)*100</f>
        <v>3.333333333</v>
      </c>
    </row>
    <row r="17">
      <c r="A17" s="2"/>
      <c r="B17" s="2" t="s">
        <v>32</v>
      </c>
      <c r="C17" s="3" t="str">
        <f t="shared" si="1"/>
        <v>CONT-06m_m67_002</v>
      </c>
      <c r="D17" s="2">
        <v>25.29778</v>
      </c>
      <c r="E17" s="2">
        <v>645.2818</v>
      </c>
      <c r="F17" s="2">
        <v>0.02299</v>
      </c>
      <c r="G17" s="2">
        <v>87.0</v>
      </c>
      <c r="H17" s="5">
        <f>sumif(RawPTData!$B:$B,$C17,RawPTData!D:D)/countif(RawPTData!$B:$B,$C17)</f>
        <v>64.38095238</v>
      </c>
      <c r="I17" s="5">
        <f>sumif(RawPTData!$B:$B,$C17,RawPTData!E:E)/countif(RawPTData!$B:$B,$C17)</f>
        <v>8219.723363</v>
      </c>
      <c r="J17" s="5">
        <f>sumif(RawPTData!$B:$B,$C17,RawPTData!F:F)/countif(RawPTData!$B:$B,$C17)</f>
        <v>0.8419744849</v>
      </c>
      <c r="K17">
        <f>COUNTIF(RawPTData!B:B,C17)/D17</f>
        <v>0.8301123656</v>
      </c>
      <c r="L17">
        <f t="shared" si="2"/>
        <v>0.9541521444</v>
      </c>
      <c r="M17" s="10">
        <f>countifs(RawPTData!$B:$B,$C17,RawPTData!$D:$D,"&lt;32")/countif(RawPTData!$B:$B,$C17)*100</f>
        <v>33.33333333</v>
      </c>
      <c r="N17" s="10">
        <f>countifs(RawPTData!$B:$B,$C17,RawPTData!$D:$D,"&gt;28",RawPTData!$D:$D,"&lt;104")/countif(RawPTData!$B:$B,$C17)*100</f>
        <v>52.38095238</v>
      </c>
      <c r="O17" s="10">
        <f>countifs(RawPTData!$B:$B,$C17,RawPTData!$D:$D,"&gt;100")/countif(RawPTData!$B:$B,$C17)*100</f>
        <v>14.28571429</v>
      </c>
    </row>
    <row r="18">
      <c r="A18" s="2"/>
      <c r="B18" s="2" t="s">
        <v>34</v>
      </c>
      <c r="C18" s="3" t="str">
        <f t="shared" si="1"/>
        <v>CONT-06m_m67_003</v>
      </c>
      <c r="D18" s="2">
        <v>19.28889</v>
      </c>
      <c r="E18" s="2">
        <v>660.53272</v>
      </c>
      <c r="F18" s="2">
        <v>0.64723</v>
      </c>
      <c r="G18" s="2">
        <v>86.0</v>
      </c>
      <c r="H18" s="5">
        <f>sumif(RawPTData!$B:$B,$C18,RawPTData!D:D)/countif(RawPTData!$B:$B,$C18)</f>
        <v>58.25</v>
      </c>
      <c r="I18" s="5">
        <f>sumif(RawPTData!$B:$B,$C18,RawPTData!E:E)/countif(RawPTData!$B:$B,$C18)</f>
        <v>8909.271524</v>
      </c>
      <c r="J18" s="5">
        <f>sumif(RawPTData!$B:$B,$C18,RawPTData!F:F)/countif(RawPTData!$B:$B,$C18)</f>
        <v>0.6232302923</v>
      </c>
      <c r="K18">
        <f>COUNTIF(RawPTData!B:B,C18)/D18</f>
        <v>0.8294930398</v>
      </c>
      <c r="L18">
        <f t="shared" si="2"/>
        <v>0.9645267904</v>
      </c>
      <c r="M18" s="10">
        <f>countifs(RawPTData!$B:$B,$C18,RawPTData!$D:$D,"&lt;32")/countif(RawPTData!$B:$B,$C18)*100</f>
        <v>37.5</v>
      </c>
      <c r="N18" s="10">
        <f>countifs(RawPTData!$B:$B,$C18,RawPTData!$D:$D,"&gt;28",RawPTData!$D:$D,"&lt;104")/countif(RawPTData!$B:$B,$C18)*100</f>
        <v>50</v>
      </c>
      <c r="O18" s="10">
        <f>countifs(RawPTData!$B:$B,$C18,RawPTData!$D:$D,"&gt;100")/countif(RawPTData!$B:$B,$C18)*100</f>
        <v>12.5</v>
      </c>
    </row>
    <row r="19">
      <c r="A19" s="2"/>
      <c r="B19" s="2" t="s">
        <v>7</v>
      </c>
      <c r="C19" s="3" t="str">
        <f t="shared" si="1"/>
        <v>WASp-01m_m67_001</v>
      </c>
      <c r="D19" s="2">
        <v>8.21333</v>
      </c>
      <c r="E19" s="2">
        <v>825.7684</v>
      </c>
      <c r="F19" s="2">
        <v>0.55762</v>
      </c>
      <c r="G19" s="2">
        <v>91.0</v>
      </c>
      <c r="H19" s="5">
        <f>sumif(RawPTData!$B:$B,$C19,RawPTData!D:D)/countif(RawPTData!$B:$B,$C19)</f>
        <v>22.66666667</v>
      </c>
      <c r="I19" s="5">
        <f>sumif(RawPTData!$B:$B,$C19,RawPTData!E:E)/countif(RawPTData!$B:$B,$C19)</f>
        <v>7868.306244</v>
      </c>
      <c r="J19" s="5">
        <f>sumif(RawPTData!$B:$B,$C19,RawPTData!F:F)/countif(RawPTData!$B:$B,$C19)</f>
        <v>0.4385598199</v>
      </c>
      <c r="K19">
        <f>COUNTIF(RawPTData!B:B,C19)/D19</f>
        <v>0.3652598885</v>
      </c>
      <c r="L19">
        <f t="shared" si="2"/>
        <v>0.4013844929</v>
      </c>
      <c r="M19" s="10">
        <f>countifs(RawPTData!$B:$B,$C19,RawPTData!$D:$D,"&lt;32")/countif(RawPTData!$B:$B,$C19)*100</f>
        <v>66.66666667</v>
      </c>
      <c r="N19" s="10">
        <f>countifs(RawPTData!$B:$B,$C19,RawPTData!$D:$D,"&gt;28",RawPTData!$D:$D,"&lt;104")/countif(RawPTData!$B:$B,$C19)*100</f>
        <v>33.33333333</v>
      </c>
      <c r="O19" s="10">
        <f>countifs(RawPTData!$B:$B,$C19,RawPTData!$D:$D,"&gt;100")/countif(RawPTData!$B:$B,$C19)*100</f>
        <v>0</v>
      </c>
    </row>
    <row r="20">
      <c r="A20" s="2"/>
      <c r="B20" s="2" t="s">
        <v>9</v>
      </c>
      <c r="C20" s="3" t="str">
        <f t="shared" si="1"/>
        <v>WASp-01m_m67_002</v>
      </c>
      <c r="D20" s="2">
        <v>13.86667</v>
      </c>
      <c r="E20" s="2">
        <v>757.92821</v>
      </c>
      <c r="F20" s="2">
        <v>0.54171</v>
      </c>
      <c r="G20" s="2">
        <v>91.0</v>
      </c>
      <c r="H20" s="5">
        <f>sumif(RawPTData!$B:$B,$C20,RawPTData!D:D)/countif(RawPTData!$B:$B,$C20)</f>
        <v>138.6666667</v>
      </c>
      <c r="I20" s="5">
        <f>sumif(RawPTData!$B:$B,$C20,RawPTData!E:E)/countif(RawPTData!$B:$B,$C20)</f>
        <v>8070.038532</v>
      </c>
      <c r="J20" s="5">
        <f>sumif(RawPTData!$B:$B,$C20,RawPTData!F:F)/countif(RawPTData!$B:$B,$C20)</f>
        <v>0.6938994514</v>
      </c>
      <c r="K20">
        <f>COUNTIF(RawPTData!B:B,C20)/D20</f>
        <v>0.2163461018</v>
      </c>
      <c r="L20">
        <f t="shared" si="2"/>
        <v>0.2377429691</v>
      </c>
      <c r="M20" s="10">
        <f>countifs(RawPTData!$B:$B,$C20,RawPTData!$D:$D,"&lt;32")/countif(RawPTData!$B:$B,$C20)*100</f>
        <v>33.33333333</v>
      </c>
      <c r="N20" s="10">
        <f>countifs(RawPTData!$B:$B,$C20,RawPTData!$D:$D,"&gt;28",RawPTData!$D:$D,"&lt;104")/countif(RawPTData!$B:$B,$C20)*100</f>
        <v>33.33333333</v>
      </c>
      <c r="O20" s="10">
        <f>countifs(RawPTData!$B:$B,$C20,RawPTData!$D:$D,"&gt;100")/countif(RawPTData!$B:$B,$C20)*100</f>
        <v>33.33333333</v>
      </c>
    </row>
    <row r="21">
      <c r="A21" s="2"/>
      <c r="B21" s="2" t="s">
        <v>11</v>
      </c>
      <c r="C21" s="3" t="str">
        <f t="shared" si="1"/>
        <v>WASp-01m_m67_003</v>
      </c>
      <c r="D21" s="2">
        <v>20.64</v>
      </c>
      <c r="E21" s="2">
        <v>768.58312</v>
      </c>
      <c r="F21" s="2">
        <v>0.49209</v>
      </c>
      <c r="G21" s="2">
        <v>91.0</v>
      </c>
      <c r="H21" s="5">
        <f>sumif(RawPTData!$B:$B,$C21,RawPTData!D:D)/countif(RawPTData!$B:$B,$C21)</f>
        <v>46.15384615</v>
      </c>
      <c r="I21" s="5">
        <f>sumif(RawPTData!$B:$B,$C21,RawPTData!E:E)/countif(RawPTData!$B:$B,$C21)</f>
        <v>10035.50199</v>
      </c>
      <c r="J21" s="5">
        <f>sumif(RawPTData!$B:$B,$C21,RawPTData!F:F)/countif(RawPTData!$B:$B,$C21)</f>
        <v>0.5874565703</v>
      </c>
      <c r="K21">
        <f>COUNTIF(RawPTData!B:B,C21)/D21</f>
        <v>0.6298449612</v>
      </c>
      <c r="L21">
        <f t="shared" si="2"/>
        <v>0.69213732</v>
      </c>
      <c r="M21" s="10">
        <f>countifs(RawPTData!$B:$B,$C21,RawPTData!$D:$D,"&lt;32")/countif(RawPTData!$B:$B,$C21)*100</f>
        <v>38.46153846</v>
      </c>
      <c r="N21" s="10">
        <f>countifs(RawPTData!$B:$B,$C21,RawPTData!$D:$D,"&gt;28",RawPTData!$D:$D,"&lt;104")/countif(RawPTData!$B:$B,$C21)*100</f>
        <v>53.84615385</v>
      </c>
      <c r="O21" s="10">
        <f>countifs(RawPTData!$B:$B,$C21,RawPTData!$D:$D,"&gt;100")/countif(RawPTData!$B:$B,$C21)*100</f>
        <v>7.692307692</v>
      </c>
    </row>
    <row r="22">
      <c r="A22" s="2"/>
      <c r="B22" s="2" t="s">
        <v>13</v>
      </c>
      <c r="C22" s="3" t="str">
        <f t="shared" si="1"/>
        <v>WASp-02m_m67_001</v>
      </c>
      <c r="D22" s="2">
        <v>57.08444</v>
      </c>
      <c r="E22" s="2">
        <v>878.76487</v>
      </c>
      <c r="F22" s="2">
        <v>0.5909</v>
      </c>
      <c r="G22" s="2">
        <v>91.0</v>
      </c>
      <c r="H22" s="5">
        <f>sumif(RawPTData!$B:$B,$C22,RawPTData!D:D)/countif(RawPTData!$B:$B,$C22)</f>
        <v>40.66666667</v>
      </c>
      <c r="I22" s="5">
        <f>sumif(RawPTData!$B:$B,$C22,RawPTData!E:E)/countif(RawPTData!$B:$B,$C22)</f>
        <v>12405.70868</v>
      </c>
      <c r="J22" s="5">
        <f>sumif(RawPTData!$B:$B,$C22,RawPTData!F:F)/countif(RawPTData!$B:$B,$C22)</f>
        <v>0.4498304929</v>
      </c>
      <c r="K22">
        <f>COUNTIF(RawPTData!B:B,C22)/D22</f>
        <v>0.315322354</v>
      </c>
      <c r="L22">
        <f t="shared" si="2"/>
        <v>0.3465080814</v>
      </c>
      <c r="M22" s="10">
        <f>countifs(RawPTData!$B:$B,$C22,RawPTData!$D:$D,"&lt;32")/countif(RawPTData!$B:$B,$C22)*100</f>
        <v>61.11111111</v>
      </c>
      <c r="N22" s="10">
        <f>countifs(RawPTData!$B:$B,$C22,RawPTData!$D:$D,"&gt;28",RawPTData!$D:$D,"&lt;104")/countif(RawPTData!$B:$B,$C22)*100</f>
        <v>33.33333333</v>
      </c>
      <c r="O22" s="10">
        <f>countifs(RawPTData!$B:$B,$C22,RawPTData!$D:$D,"&gt;100")/countif(RawPTData!$B:$B,$C22)*100</f>
        <v>5.555555556</v>
      </c>
    </row>
    <row r="23">
      <c r="A23" s="2"/>
      <c r="B23" s="2" t="s">
        <v>15</v>
      </c>
      <c r="C23" s="3" t="str">
        <f t="shared" si="1"/>
        <v>WASp-02m_m67_002</v>
      </c>
      <c r="D23" s="2">
        <v>22.77333</v>
      </c>
      <c r="E23" s="2">
        <v>1054.14286</v>
      </c>
      <c r="F23" s="14">
        <v>0.02476</v>
      </c>
      <c r="G23" s="2">
        <v>91.0</v>
      </c>
      <c r="H23" s="5">
        <f>sumif(RawPTData!$B:$B,$C23,RawPTData!D:D)/countif(RawPTData!$B:$B,$C23)</f>
        <v>34.18181818</v>
      </c>
      <c r="I23" s="5">
        <f>sumif(RawPTData!$B:$B,$C23,RawPTData!E:E)/countif(RawPTData!$B:$B,$C23)</f>
        <v>12984.44248</v>
      </c>
      <c r="J23" s="5">
        <f>sumif(RawPTData!$B:$B,$C23,RawPTData!F:F)/countif(RawPTData!$B:$B,$C23)</f>
        <v>0.4834445532</v>
      </c>
      <c r="K23">
        <f>COUNTIF(RawPTData!B:B,C23)/D23</f>
        <v>0.483021148</v>
      </c>
      <c r="L23">
        <f t="shared" si="2"/>
        <v>0.5307924703</v>
      </c>
      <c r="M23" s="10">
        <f>countifs(RawPTData!$B:$B,$C23,RawPTData!$D:$D,"&lt;32")/countif(RawPTData!$B:$B,$C23)*100</f>
        <v>63.63636364</v>
      </c>
      <c r="N23" s="10">
        <f>countifs(RawPTData!$B:$B,$C23,RawPTData!$D:$D,"&gt;28",RawPTData!$D:$D,"&lt;104")/countif(RawPTData!$B:$B,$C23)*100</f>
        <v>36.36363636</v>
      </c>
      <c r="O23" s="10">
        <f>countifs(RawPTData!$B:$B,$C23,RawPTData!$D:$D,"&gt;100")/countif(RawPTData!$B:$B,$C23)*100</f>
        <v>0</v>
      </c>
    </row>
    <row r="24">
      <c r="A24" s="2"/>
      <c r="B24" s="2" t="s">
        <v>17</v>
      </c>
      <c r="C24" s="3" t="str">
        <f t="shared" si="1"/>
        <v>WASp-02m_m67_003</v>
      </c>
      <c r="D24" s="2">
        <v>26.45333</v>
      </c>
      <c r="E24" s="2">
        <v>1511.97312</v>
      </c>
      <c r="F24" s="2">
        <v>0.42418</v>
      </c>
      <c r="G24" s="2">
        <v>79.0</v>
      </c>
      <c r="H24" s="5">
        <f>sumif(RawPTData!$B:$B,$C24,RawPTData!D:D)/countif(RawPTData!$B:$B,$C24)</f>
        <v>24.57142857</v>
      </c>
      <c r="I24" s="5">
        <f>sumif(RawPTData!$B:$B,$C24,RawPTData!E:E)/countif(RawPTData!$B:$B,$C24)</f>
        <v>17451.35491</v>
      </c>
      <c r="J24" s="5">
        <f>sumif(RawPTData!$B:$B,$C24,RawPTData!F:F)/countif(RawPTData!$B:$B,$C24)</f>
        <v>0.3369404317</v>
      </c>
      <c r="K24">
        <f>COUNTIF(RawPTData!B:B,C24)/D24</f>
        <v>0.2646169688</v>
      </c>
      <c r="L24">
        <f t="shared" si="2"/>
        <v>0.3349581884</v>
      </c>
      <c r="M24" s="10">
        <f>countifs(RawPTData!$B:$B,$C24,RawPTData!$D:$D,"&lt;32")/countif(RawPTData!$B:$B,$C24)*100</f>
        <v>85.71428571</v>
      </c>
      <c r="N24" s="10">
        <f>countifs(RawPTData!$B:$B,$C24,RawPTData!$D:$D,"&gt;28",RawPTData!$D:$D,"&lt;104")/countif(RawPTData!$B:$B,$C24)*100</f>
        <v>14.28571429</v>
      </c>
      <c r="O24" s="10">
        <f>countifs(RawPTData!$B:$B,$C24,RawPTData!$D:$D,"&gt;100")/countif(RawPTData!$B:$B,$C24)*100</f>
        <v>0</v>
      </c>
    </row>
    <row r="25">
      <c r="A25" s="2"/>
      <c r="B25" s="2" t="s">
        <v>19</v>
      </c>
      <c r="C25" s="3" t="str">
        <f t="shared" si="1"/>
        <v>WASP-03f_m67_001</v>
      </c>
      <c r="D25" s="2">
        <v>43.78667</v>
      </c>
      <c r="E25" s="2">
        <v>1140.28827</v>
      </c>
      <c r="F25" s="14">
        <v>0.01666</v>
      </c>
      <c r="G25" s="2">
        <v>91.0</v>
      </c>
      <c r="H25" s="5">
        <f>sumif(RawPTData!$B:$B,$C25,RawPTData!D:D)/countif(RawPTData!$B:$B,$C25)</f>
        <v>81.6</v>
      </c>
      <c r="I25" s="5">
        <f>sumif(RawPTData!$B:$B,$C25,RawPTData!E:E)/countif(RawPTData!$B:$B,$C25)</f>
        <v>16798.22528</v>
      </c>
      <c r="J25" s="5">
        <f>sumif(RawPTData!$B:$B,$C25,RawPTData!F:F)/countif(RawPTData!$B:$B,$C25)</f>
        <v>0.6570170836</v>
      </c>
      <c r="K25">
        <f>COUNTIF(RawPTData!B:B,C25)/D25</f>
        <v>0.4567600139</v>
      </c>
      <c r="L25">
        <f t="shared" si="2"/>
        <v>0.5019340813</v>
      </c>
      <c r="M25" s="10">
        <f>countifs(RawPTData!$B:$B,$C25,RawPTData!$D:$D,"&lt;32")/countif(RawPTData!$B:$B,$C25)*100</f>
        <v>35</v>
      </c>
      <c r="N25" s="10">
        <f>countifs(RawPTData!$B:$B,$C25,RawPTData!$D:$D,"&gt;28",RawPTData!$D:$D,"&lt;104")/countif(RawPTData!$B:$B,$C25)*100</f>
        <v>40</v>
      </c>
      <c r="O25" s="10">
        <f>countifs(RawPTData!$B:$B,$C25,RawPTData!$D:$D,"&gt;100")/countif(RawPTData!$B:$B,$C25)*100</f>
        <v>25</v>
      </c>
    </row>
    <row r="26">
      <c r="A26" s="2"/>
      <c r="B26" s="2" t="s">
        <v>21</v>
      </c>
      <c r="C26" s="3" t="str">
        <f t="shared" si="1"/>
        <v>WASP-03f_m67_002</v>
      </c>
      <c r="D26" s="2">
        <v>56.56889</v>
      </c>
      <c r="E26" s="2">
        <v>1251.0418</v>
      </c>
      <c r="F26" s="2">
        <v>0.51911</v>
      </c>
      <c r="G26" s="2">
        <v>91.0</v>
      </c>
      <c r="H26" s="5">
        <f>sumif(RawPTData!$B:$B,$C26,RawPTData!D:D)/countif(RawPTData!$B:$B,$C26)</f>
        <v>68.60869565</v>
      </c>
      <c r="I26" s="5">
        <f>sumif(RawPTData!$B:$B,$C26,RawPTData!E:E)/countif(RawPTData!$B:$B,$C26)</f>
        <v>16601.3903</v>
      </c>
      <c r="J26" s="5">
        <f>sumif(RawPTData!$B:$B,$C26,RawPTData!F:F)/countif(RawPTData!$B:$B,$C26)</f>
        <v>0.5925982574</v>
      </c>
      <c r="K26">
        <f>COUNTIF(RawPTData!B:B,C26)/D26</f>
        <v>0.813167803</v>
      </c>
      <c r="L26">
        <f t="shared" si="2"/>
        <v>0.8935909923</v>
      </c>
      <c r="M26" s="10">
        <f>countifs(RawPTData!$B:$B,$C26,RawPTData!$D:$D,"&lt;32")/countif(RawPTData!$B:$B,$C26)*100</f>
        <v>41.30434783</v>
      </c>
      <c r="N26" s="10">
        <f>countifs(RawPTData!$B:$B,$C26,RawPTData!$D:$D,"&gt;28",RawPTData!$D:$D,"&lt;104")/countif(RawPTData!$B:$B,$C26)*100</f>
        <v>43.47826087</v>
      </c>
      <c r="O26" s="10">
        <f>countifs(RawPTData!$B:$B,$C26,RawPTData!$D:$D,"&gt;100")/countif(RawPTData!$B:$B,$C26)*100</f>
        <v>15.2173913</v>
      </c>
    </row>
    <row r="27">
      <c r="A27" s="2"/>
      <c r="B27" s="2" t="s">
        <v>23</v>
      </c>
      <c r="C27" s="3" t="str">
        <f t="shared" si="1"/>
        <v>WASP-04m_m67_001</v>
      </c>
      <c r="D27" s="2">
        <v>46.02667</v>
      </c>
      <c r="E27" s="2">
        <v>952.44766</v>
      </c>
      <c r="F27" s="14">
        <v>0.01226</v>
      </c>
      <c r="G27" s="2">
        <v>91.0</v>
      </c>
      <c r="H27" s="5">
        <f>sumif(RawPTData!$B:$B,$C27,RawPTData!D:D)/countif(RawPTData!$B:$B,$C27)</f>
        <v>43.2</v>
      </c>
      <c r="I27" s="5">
        <f>sumif(RawPTData!$B:$B,$C27,RawPTData!E:E)/countif(RawPTData!$B:$B,$C27)</f>
        <v>12234.90252</v>
      </c>
      <c r="J27" s="5">
        <f>sumif(RawPTData!$B:$B,$C27,RawPTData!F:F)/countif(RawPTData!$B:$B,$C27)</f>
        <v>0.5890098167</v>
      </c>
      <c r="K27">
        <f>COUNTIF(RawPTData!B:B,C27)/D27</f>
        <v>0.5431633442</v>
      </c>
      <c r="L27">
        <f t="shared" si="2"/>
        <v>0.5968827958</v>
      </c>
      <c r="M27" s="10">
        <f>countifs(RawPTData!$B:$B,$C27,RawPTData!$D:$D,"&lt;32")/countif(RawPTData!$B:$B,$C27)*100</f>
        <v>48</v>
      </c>
      <c r="N27" s="10">
        <f>countifs(RawPTData!$B:$B,$C27,RawPTData!$D:$D,"&gt;28",RawPTData!$D:$D,"&lt;104")/countif(RawPTData!$B:$B,$C27)*100</f>
        <v>44</v>
      </c>
      <c r="O27" s="10">
        <f>countifs(RawPTData!$B:$B,$C27,RawPTData!$D:$D,"&gt;100")/countif(RawPTData!$B:$B,$C27)*100</f>
        <v>8</v>
      </c>
    </row>
    <row r="28">
      <c r="A28" s="2"/>
      <c r="B28" s="2" t="s">
        <v>25</v>
      </c>
      <c r="C28" s="3" t="str">
        <f t="shared" si="1"/>
        <v>WASP-04m_m67_002</v>
      </c>
      <c r="D28" s="2">
        <v>47.91111</v>
      </c>
      <c r="E28" s="2">
        <v>1350.89722</v>
      </c>
      <c r="F28" s="14">
        <v>0.0105</v>
      </c>
      <c r="G28" s="2">
        <v>91.0</v>
      </c>
      <c r="H28" s="5">
        <f>sumif(RawPTData!$B:$B,$C28,RawPTData!D:D)/countif(RawPTData!$B:$B,$C28)</f>
        <v>70.96774194</v>
      </c>
      <c r="I28" s="5">
        <f>sumif(RawPTData!$B:$B,$C28,RawPTData!E:E)/countif(RawPTData!$B:$B,$C28)</f>
        <v>17051.37235</v>
      </c>
      <c r="J28" s="5">
        <f>sumif(RawPTData!$B:$B,$C28,RawPTData!F:F)/countif(RawPTData!$B:$B,$C28)</f>
        <v>0.6243104718</v>
      </c>
      <c r="K28">
        <f>COUNTIF(RawPTData!B:B,C28)/D28</f>
        <v>0.6470315549</v>
      </c>
      <c r="L28">
        <f t="shared" si="2"/>
        <v>0.7110236867</v>
      </c>
      <c r="M28" s="10">
        <f>countifs(RawPTData!$B:$B,$C28,RawPTData!$D:$D,"&lt;32")/countif(RawPTData!$B:$B,$C28)*100</f>
        <v>29.03225806</v>
      </c>
      <c r="N28" s="10">
        <f>countifs(RawPTData!$B:$B,$C28,RawPTData!$D:$D,"&gt;28",RawPTData!$D:$D,"&lt;104")/countif(RawPTData!$B:$B,$C28)*100</f>
        <v>48.38709677</v>
      </c>
      <c r="O28" s="10">
        <f>countifs(RawPTData!$B:$B,$C28,RawPTData!$D:$D,"&gt;100")/countif(RawPTData!$B:$B,$C28)*100</f>
        <v>22.58064516</v>
      </c>
    </row>
    <row r="29">
      <c r="A29" s="2"/>
      <c r="B29" s="2" t="s">
        <v>27</v>
      </c>
      <c r="C29" s="3" t="str">
        <f t="shared" si="1"/>
        <v>WASP-04m_m67_003</v>
      </c>
      <c r="D29" s="2">
        <v>33.06667</v>
      </c>
      <c r="E29" s="2">
        <v>1454.43925</v>
      </c>
      <c r="F29" s="14">
        <v>0.01439</v>
      </c>
      <c r="G29" s="2">
        <v>91.0</v>
      </c>
      <c r="H29" s="5">
        <f>sumif(RawPTData!$B:$B,$C29,RawPTData!D:D)/countif(RawPTData!$B:$B,$C29)</f>
        <v>50.22222222</v>
      </c>
      <c r="I29" s="5">
        <f>sumif(RawPTData!$B:$B,$C29,RawPTData!E:E)/countif(RawPTData!$B:$B,$C29)</f>
        <v>16837.70911</v>
      </c>
      <c r="J29" s="5">
        <f>sumif(RawPTData!$B:$B,$C29,RawPTData!F:F)/countif(RawPTData!$B:$B,$C29)</f>
        <v>0.5400606718</v>
      </c>
      <c r="K29">
        <f>COUNTIF(RawPTData!B:B,C29)/D29</f>
        <v>0.8165321758</v>
      </c>
      <c r="L29">
        <f t="shared" si="2"/>
        <v>0.8972881052</v>
      </c>
      <c r="M29" s="10">
        <f>countifs(RawPTData!$B:$B,$C29,RawPTData!$D:$D,"&lt;32")/countif(RawPTData!$B:$B,$C29)*100</f>
        <v>48.14814815</v>
      </c>
      <c r="N29" s="10">
        <f>countifs(RawPTData!$B:$B,$C29,RawPTData!$D:$D,"&gt;28",RawPTData!$D:$D,"&lt;104")/countif(RawPTData!$B:$B,$C29)*100</f>
        <v>44.44444444</v>
      </c>
      <c r="O29" s="10">
        <f>countifs(RawPTData!$B:$B,$C29,RawPTData!$D:$D,"&gt;100")/countif(RawPTData!$B:$B,$C29)*100</f>
        <v>7.407407407</v>
      </c>
    </row>
    <row r="30">
      <c r="A30" s="2"/>
      <c r="B30" s="2" t="s">
        <v>29</v>
      </c>
      <c r="C30" s="3" t="str">
        <f t="shared" si="1"/>
        <v>WASP-05m_m67_001</v>
      </c>
      <c r="D30" s="2">
        <v>34.25778</v>
      </c>
      <c r="E30" s="2">
        <v>485.63518</v>
      </c>
      <c r="F30" s="2">
        <v>0.62859</v>
      </c>
      <c r="G30" s="2">
        <v>91.0</v>
      </c>
      <c r="H30" s="5">
        <f>sumif(RawPTData!$B:$B,$C30,RawPTData!D:D)/countif(RawPTData!$B:$B,$C30)</f>
        <v>59.30434783</v>
      </c>
      <c r="I30" s="5">
        <f>sumif(RawPTData!$B:$B,$C30,RawPTData!E:E)/countif(RawPTData!$B:$B,$C30)</f>
        <v>6288.227495</v>
      </c>
      <c r="J30" s="5">
        <f>sumif(RawPTData!$B:$B,$C30,RawPTData!F:F)/countif(RawPTData!$B:$B,$C30)</f>
        <v>0.5703764309</v>
      </c>
      <c r="K30">
        <f>COUNTIF(RawPTData!B:B,C30)/D30</f>
        <v>0.6713803405</v>
      </c>
      <c r="L30">
        <f t="shared" si="2"/>
        <v>0.7377805939</v>
      </c>
      <c r="M30" s="10">
        <f>countifs(RawPTData!$B:$B,$C30,RawPTData!$D:$D,"&lt;32")/countif(RawPTData!$B:$B,$C30)*100</f>
        <v>52.17391304</v>
      </c>
      <c r="N30" s="10">
        <f>countifs(RawPTData!$B:$B,$C30,RawPTData!$D:$D,"&gt;28",RawPTData!$D:$D,"&lt;104")/countif(RawPTData!$B:$B,$C30)*100</f>
        <v>30.43478261</v>
      </c>
      <c r="O30" s="10">
        <f>countifs(RawPTData!$B:$B,$C30,RawPTData!$D:$D,"&gt;100")/countif(RawPTData!$B:$B,$C30)*100</f>
        <v>17.39130435</v>
      </c>
    </row>
    <row r="31">
      <c r="A31" s="2"/>
      <c r="B31" s="2" t="s">
        <v>31</v>
      </c>
      <c r="C31" s="3" t="str">
        <f t="shared" si="1"/>
        <v>WASP-05m_m67_002</v>
      </c>
      <c r="D31" s="2">
        <v>18.64889</v>
      </c>
      <c r="E31" s="2">
        <v>449.98284</v>
      </c>
      <c r="F31" s="2">
        <v>0.44608</v>
      </c>
      <c r="G31" s="2">
        <v>91.0</v>
      </c>
      <c r="H31" s="5">
        <f>sumif(RawPTData!$B:$B,$C31,RawPTData!D:D)/countif(RawPTData!$B:$B,$C31)</f>
        <v>38.625</v>
      </c>
      <c r="I31" s="5">
        <f>sumif(RawPTData!$B:$B,$C31,RawPTData!E:E)/countif(RawPTData!$B:$B,$C31)</f>
        <v>4781.680768</v>
      </c>
      <c r="J31" s="5">
        <f>sumif(RawPTData!$B:$B,$C31,RawPTData!F:F)/countif(RawPTData!$B:$B,$C31)</f>
        <v>0.5530627534</v>
      </c>
      <c r="K31">
        <f>COUNTIF(RawPTData!B:B,C31)/D31</f>
        <v>1.715919822</v>
      </c>
      <c r="L31">
        <f t="shared" si="2"/>
        <v>1.885626177</v>
      </c>
      <c r="M31" s="10">
        <f>countifs(RawPTData!$B:$B,$C31,RawPTData!$D:$D,"&lt;32")/countif(RawPTData!$B:$B,$C31)*100</f>
        <v>68.75</v>
      </c>
      <c r="N31" s="10">
        <f>countifs(RawPTData!$B:$B,$C31,RawPTData!$D:$D,"&gt;28",RawPTData!$D:$D,"&lt;104")/countif(RawPTData!$B:$B,$C31)*100</f>
        <v>25</v>
      </c>
      <c r="O31" s="10">
        <f>countifs(RawPTData!$B:$B,$C31,RawPTData!$D:$D,"&gt;100")/countif(RawPTData!$B:$B,$C31)*100</f>
        <v>6.25</v>
      </c>
    </row>
    <row r="32">
      <c r="A32" s="2"/>
      <c r="B32" s="2" t="s">
        <v>33</v>
      </c>
      <c r="C32" s="3" t="str">
        <f t="shared" si="1"/>
        <v>WASP-05m_m67_003</v>
      </c>
      <c r="D32" s="2">
        <v>40.12444</v>
      </c>
      <c r="E32" s="2">
        <v>383.30837</v>
      </c>
      <c r="F32" s="2">
        <v>0.47862</v>
      </c>
      <c r="G32" s="2">
        <v>91.0</v>
      </c>
      <c r="H32" s="5">
        <f>sumif(RawPTData!$B:$B,$C32,RawPTData!D:D)/countif(RawPTData!$B:$B,$C32)</f>
        <v>49.33333333</v>
      </c>
      <c r="I32" s="5">
        <f>sumif(RawPTData!$B:$B,$C32,RawPTData!E:E)/countif(RawPTData!$B:$B,$C32)</f>
        <v>4911.146379</v>
      </c>
      <c r="J32" s="5">
        <f>sumif(RawPTData!$B:$B,$C32,RawPTData!F:F)/countif(RawPTData!$B:$B,$C32)</f>
        <v>0.5726423591</v>
      </c>
      <c r="K32">
        <f>COUNTIF(RawPTData!B:B,C32)/D32</f>
        <v>0.6729065876</v>
      </c>
      <c r="L32">
        <f t="shared" si="2"/>
        <v>0.7394577886</v>
      </c>
      <c r="M32" s="10">
        <f>countifs(RawPTData!$B:$B,$C32,RawPTData!$D:$D,"&lt;32")/countif(RawPTData!$B:$B,$C32)*100</f>
        <v>55.55555556</v>
      </c>
      <c r="N32" s="10">
        <f>countifs(RawPTData!$B:$B,$C32,RawPTData!$D:$D,"&gt;28",RawPTData!$D:$D,"&lt;104")/countif(RawPTData!$B:$B,$C32)*100</f>
        <v>37.03703704</v>
      </c>
      <c r="O32" s="10">
        <f>countifs(RawPTData!$B:$B,$C32,RawPTData!$D:$D,"&gt;100")/countif(RawPTData!$B:$B,$C32)*100</f>
        <v>7.407407407</v>
      </c>
    </row>
    <row r="42">
      <c r="D42" s="2" t="s">
        <v>1050</v>
      </c>
      <c r="E42" s="2" t="s">
        <v>48</v>
      </c>
      <c r="K42" s="2" t="s">
        <v>2</v>
      </c>
      <c r="L42" t="s">
        <v>1087</v>
      </c>
    </row>
    <row r="43">
      <c r="D43" s="2">
        <v>266.3108</v>
      </c>
      <c r="E43">
        <v>42.35616438356164</v>
      </c>
      <c r="K43" s="2">
        <v>266.3108</v>
      </c>
      <c r="L43">
        <v>0.767068970736082</v>
      </c>
    </row>
    <row r="44">
      <c r="D44" s="2">
        <v>433.69992</v>
      </c>
      <c r="E44">
        <v>43.17460317460318</v>
      </c>
      <c r="K44" s="2">
        <v>433.69992</v>
      </c>
      <c r="L44">
        <v>0.7424790896962858</v>
      </c>
    </row>
    <row r="45">
      <c r="D45" s="2">
        <v>514.10111</v>
      </c>
      <c r="E45">
        <v>54.95652173913044</v>
      </c>
      <c r="K45" s="2">
        <v>514.10111</v>
      </c>
      <c r="L45">
        <v>0.835890635958935</v>
      </c>
    </row>
    <row r="46">
      <c r="D46" s="2">
        <v>752.95801</v>
      </c>
      <c r="E46">
        <v>41.75609756097561</v>
      </c>
      <c r="K46" s="2">
        <v>752.95801</v>
      </c>
      <c r="L46">
        <v>0.589614815519744</v>
      </c>
    </row>
    <row r="47">
      <c r="D47" s="2">
        <v>387.29403</v>
      </c>
      <c r="E47">
        <v>60.42857142857143</v>
      </c>
      <c r="K47" s="2">
        <v>387.29403</v>
      </c>
      <c r="L47">
        <v>0.7742247867042856</v>
      </c>
    </row>
    <row r="48">
      <c r="D48" s="2">
        <v>972.67047</v>
      </c>
      <c r="E48">
        <v>45.714285714285715</v>
      </c>
      <c r="K48" s="2">
        <v>972.67047</v>
      </c>
      <c r="L48">
        <v>0.742908370252857</v>
      </c>
    </row>
    <row r="49">
      <c r="D49" s="2">
        <v>483.30356</v>
      </c>
      <c r="E49">
        <v>46.3728813559322</v>
      </c>
      <c r="K49" s="2">
        <v>483.30356</v>
      </c>
      <c r="L49">
        <v>0.6956936994176101</v>
      </c>
    </row>
    <row r="50">
      <c r="D50" s="2">
        <v>130.3106</v>
      </c>
      <c r="E50">
        <v>27.41176470588235</v>
      </c>
      <c r="K50" s="2">
        <v>130.3106</v>
      </c>
      <c r="L50">
        <v>0.7289894808132353</v>
      </c>
    </row>
    <row r="51">
      <c r="D51" s="2">
        <v>352.49044</v>
      </c>
      <c r="E51">
        <v>49.05747126436781</v>
      </c>
      <c r="K51" s="2">
        <v>352.49044</v>
      </c>
      <c r="L51">
        <v>0.7634597759772183</v>
      </c>
    </row>
    <row r="52">
      <c r="D52" s="2">
        <v>426.80622</v>
      </c>
      <c r="E52">
        <v>36.57142857142857</v>
      </c>
      <c r="K52" s="2">
        <v>426.80622</v>
      </c>
      <c r="L52">
        <v>0.6826076989217145</v>
      </c>
    </row>
    <row r="53">
      <c r="D53" s="2">
        <v>705.82884</v>
      </c>
      <c r="E53">
        <v>40.170212765957444</v>
      </c>
      <c r="K53" s="2">
        <v>705.82884</v>
      </c>
      <c r="L53">
        <v>0.638896044756915</v>
      </c>
    </row>
    <row r="54">
      <c r="D54" s="2">
        <v>616.82123</v>
      </c>
      <c r="E54">
        <v>41.91044776119403</v>
      </c>
      <c r="K54" s="2">
        <v>616.82123</v>
      </c>
      <c r="L54">
        <v>0.6508222251680149</v>
      </c>
    </row>
    <row r="55">
      <c r="D55" s="2">
        <v>499.08409</v>
      </c>
      <c r="E55">
        <v>42.0</v>
      </c>
      <c r="K55" s="2">
        <v>499.08409</v>
      </c>
      <c r="L55">
        <v>0.6999513253413666</v>
      </c>
    </row>
    <row r="56">
      <c r="D56" s="2">
        <v>645.2818</v>
      </c>
      <c r="E56">
        <v>64.38095238095238</v>
      </c>
      <c r="K56" s="2">
        <v>645.2818</v>
      </c>
      <c r="L56">
        <v>0.8419744848935715</v>
      </c>
    </row>
    <row r="57">
      <c r="D57" s="2">
        <v>660.53272</v>
      </c>
      <c r="E57">
        <v>58.25</v>
      </c>
      <c r="K57" s="2">
        <v>660.53272</v>
      </c>
      <c r="L57">
        <v>0.6232302923346249</v>
      </c>
    </row>
    <row r="58">
      <c r="D58" s="2">
        <v>825.7684</v>
      </c>
      <c r="E58">
        <v>22.666666666666668</v>
      </c>
      <c r="K58" s="2">
        <v>825.7684</v>
      </c>
      <c r="L58">
        <v>0.4385598199343333</v>
      </c>
    </row>
    <row r="59">
      <c r="D59" s="2">
        <v>757.92821</v>
      </c>
      <c r="E59">
        <v>138.66666666666666</v>
      </c>
      <c r="K59" s="2">
        <v>757.92821</v>
      </c>
      <c r="L59">
        <v>0.6938994513626667</v>
      </c>
    </row>
    <row r="60">
      <c r="D60" s="2">
        <v>768.58312</v>
      </c>
      <c r="E60">
        <v>46.15384615384615</v>
      </c>
      <c r="K60" s="2">
        <v>768.58312</v>
      </c>
      <c r="L60">
        <v>0.5874565702586154</v>
      </c>
    </row>
    <row r="61">
      <c r="D61" s="2">
        <v>878.76487</v>
      </c>
      <c r="E61">
        <v>40.666666666666664</v>
      </c>
      <c r="K61" s="2">
        <v>878.76487</v>
      </c>
      <c r="L61">
        <v>0.449830492859</v>
      </c>
    </row>
    <row r="62">
      <c r="D62" s="2">
        <v>1054.14286</v>
      </c>
      <c r="E62">
        <v>34.18181818181818</v>
      </c>
      <c r="K62" s="2">
        <v>1054.14286</v>
      </c>
      <c r="L62">
        <v>0.4834445532324546</v>
      </c>
    </row>
    <row r="63">
      <c r="D63" s="2">
        <v>1511.97312</v>
      </c>
      <c r="E63">
        <v>24.571428571428573</v>
      </c>
      <c r="K63" s="2">
        <v>1511.97312</v>
      </c>
      <c r="L63">
        <v>0.336940431728</v>
      </c>
    </row>
    <row r="64">
      <c r="D64" s="2">
        <v>1140.28827</v>
      </c>
      <c r="E64">
        <v>81.6</v>
      </c>
      <c r="K64" s="2">
        <v>1140.28827</v>
      </c>
      <c r="L64">
        <v>0.6570170836101499</v>
      </c>
    </row>
    <row r="65">
      <c r="D65" s="2">
        <v>1251.0418</v>
      </c>
      <c r="E65">
        <v>68.6086956521739</v>
      </c>
      <c r="K65" s="2">
        <v>1251.0418</v>
      </c>
      <c r="L65">
        <v>0.5925982574216085</v>
      </c>
    </row>
    <row r="66">
      <c r="D66" s="2">
        <v>952.44766</v>
      </c>
      <c r="E66">
        <v>43.2</v>
      </c>
      <c r="K66" s="2">
        <v>952.44766</v>
      </c>
      <c r="L66">
        <v>0.589009816665788</v>
      </c>
    </row>
    <row r="67">
      <c r="D67" s="2">
        <v>1350.89722</v>
      </c>
      <c r="E67">
        <v>70.96774193548387</v>
      </c>
      <c r="K67" s="2">
        <v>1350.89722</v>
      </c>
      <c r="L67">
        <v>0.6243104718016934</v>
      </c>
    </row>
    <row r="68">
      <c r="D68" s="2">
        <v>1454.43925</v>
      </c>
      <c r="E68">
        <v>50.22222222222222</v>
      </c>
      <c r="K68" s="2">
        <v>1454.43925</v>
      </c>
      <c r="L68">
        <v>0.5400606718001852</v>
      </c>
    </row>
    <row r="69">
      <c r="D69" s="2">
        <v>485.63518</v>
      </c>
      <c r="E69">
        <v>59.30434782608695</v>
      </c>
      <c r="K69" s="2">
        <v>485.63518</v>
      </c>
      <c r="L69">
        <v>0.5703764308548263</v>
      </c>
    </row>
    <row r="70">
      <c r="D70" s="2">
        <v>449.98284</v>
      </c>
      <c r="E70">
        <v>38.625</v>
      </c>
      <c r="K70" s="2">
        <v>449.98284</v>
      </c>
      <c r="L70">
        <v>0.5530627533680937</v>
      </c>
    </row>
    <row r="71">
      <c r="D71" s="2">
        <v>383.30837</v>
      </c>
      <c r="E71">
        <v>49.333333333333336</v>
      </c>
      <c r="K71" s="2">
        <v>383.30837</v>
      </c>
      <c r="L71">
        <v>0.5726423590643334</v>
      </c>
    </row>
  </sheetData>
  <drawing r:id="rId1"/>
</worksheet>
</file>